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ДИЦИНА 2022\ВИКОНКОМ\20.07.2022\"/>
    </mc:Choice>
  </mc:AlternateContent>
  <xr:revisionPtr revIDLastSave="0" documentId="13_ncr:1_{BC3FE268-8CA0-4036-9DDC-D9054F0BBB14}" xr6:coauthVersionLast="37" xr6:coauthVersionMax="37" xr10:uidLastSave="{00000000-0000-0000-0000-000000000000}"/>
  <bookViews>
    <workbookView xWindow="0" yWindow="0" windowWidth="20490" windowHeight="6720" tabRatio="799" activeTab="1" xr2:uid="{00000000-000D-0000-FFFF-FFFF00000000}"/>
  </bookViews>
  <sheets>
    <sheet name="Осн. фін. пок." sheetId="14" r:id="rId1"/>
    <sheet name="I. Фін результат" sheetId="20" r:id="rId2"/>
    <sheet name="ІІ. Розр. з бюджетом" sheetId="19" r:id="rId3"/>
    <sheet name="ІІІ. Рух грош. коштів" sheetId="18" r:id="rId4"/>
    <sheet name="IV. Кап. інвестиції" sheetId="3" r:id="rId5"/>
    <sheet name=" V. Коефіцієнти" sheetId="11" r:id="rId6"/>
    <sheet name="6.1. Інша інфо_1" sheetId="10" r:id="rId7"/>
    <sheet name="6.2. Інша інфо_2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5">' V. Коефіцієнти'!$4:$4</definedName>
    <definedName name="_xlnm.Print_Titles" localSheetId="1">'I. Фін результат'!$5:$5</definedName>
    <definedName name="_xlnm.Print_Titles" localSheetId="2">'ІІ. Розр. з бюджетом'!$5:$5</definedName>
    <definedName name="_xlnm.Print_Titles" localSheetId="3">'ІІІ. Рух грош. коштів'!$5:$5</definedName>
    <definedName name="_xlnm.Print_Titles" localSheetId="0">'Осн. фін. пок.'!$38:$38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5">' V. Коефіцієнти'!$A$1:$H$23</definedName>
    <definedName name="_xlnm.Print_Area" localSheetId="6">'6.1. Інша інфо_1'!$A$1:$O$94</definedName>
    <definedName name="_xlnm.Print_Area" localSheetId="7">'6.2. Інша інфо_2'!$A$1:$AE$90</definedName>
    <definedName name="_xlnm.Print_Area" localSheetId="1">'I. Фін результат'!$A$1:$K$101</definedName>
    <definedName name="_xlnm.Print_Area" localSheetId="4">'IV. Кап. інвестиції'!$A$1:$J$15</definedName>
    <definedName name="_xlnm.Print_Area" localSheetId="2">'ІІ. Розр. з бюджетом'!$A$1:$J$48</definedName>
    <definedName name="_xlnm.Print_Area" localSheetId="3">'ІІІ. Рух грош. коштів'!$A$1:$J$74</definedName>
    <definedName name="_xlnm.Print_Area" localSheetId="0">'Осн. фін. пок.'!$A$1:$J$130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79021" refMode="R1C1"/>
</workbook>
</file>

<file path=xl/calcChain.xml><?xml version="1.0" encoding="utf-8"?>
<calcChain xmlns="http://schemas.openxmlformats.org/spreadsheetml/2006/main">
  <c r="G35" i="19" l="1"/>
  <c r="E97" i="20"/>
  <c r="E95" i="20"/>
  <c r="E94" i="20"/>
  <c r="E93" i="20"/>
  <c r="E92" i="20"/>
  <c r="E91" i="20" s="1"/>
  <c r="E98" i="20" s="1"/>
  <c r="D97" i="20"/>
  <c r="D95" i="20"/>
  <c r="D94" i="20"/>
  <c r="D93" i="20"/>
  <c r="D92" i="20"/>
  <c r="D91" i="20"/>
  <c r="D98" i="20" s="1"/>
  <c r="M70" i="10" l="1"/>
  <c r="G70" i="10"/>
  <c r="D70" i="10" l="1"/>
  <c r="D19" i="10" l="1"/>
  <c r="D18" i="10"/>
  <c r="J19" i="10" l="1"/>
  <c r="J18" i="10"/>
  <c r="D17" i="10"/>
  <c r="F31" i="19"/>
  <c r="J17" i="10" l="1"/>
  <c r="E71" i="18" l="1"/>
  <c r="J23" i="10" l="1"/>
  <c r="J22" i="10"/>
  <c r="J21" i="10"/>
  <c r="F69" i="18" l="1"/>
  <c r="J70" i="10"/>
  <c r="D22" i="10" l="1"/>
  <c r="D23" i="10"/>
  <c r="AB39" i="9"/>
  <c r="AC39" i="9"/>
  <c r="AD39" i="9"/>
  <c r="AE39" i="9"/>
  <c r="AB40" i="9"/>
  <c r="AC40" i="9"/>
  <c r="AD40" i="9"/>
  <c r="AE40" i="9"/>
  <c r="AB41" i="9"/>
  <c r="AC41" i="9"/>
  <c r="AD41" i="9"/>
  <c r="AE41" i="9"/>
  <c r="AB42" i="9"/>
  <c r="AC42" i="9"/>
  <c r="AD42" i="9"/>
  <c r="AE42" i="9"/>
  <c r="AB43" i="9"/>
  <c r="AC43" i="9"/>
  <c r="AD43" i="9"/>
  <c r="AE43" i="9"/>
  <c r="AB44" i="9"/>
  <c r="AC44" i="9"/>
  <c r="AD44" i="9"/>
  <c r="AE44" i="9"/>
  <c r="AB45" i="9"/>
  <c r="AC45" i="9"/>
  <c r="AD45" i="9"/>
  <c r="AE45" i="9"/>
  <c r="AB46" i="9"/>
  <c r="AC46" i="9"/>
  <c r="AD46" i="9"/>
  <c r="AE46" i="9"/>
  <c r="AB47" i="9"/>
  <c r="AC47" i="9"/>
  <c r="AD47" i="9"/>
  <c r="AE47" i="9"/>
  <c r="AB48" i="9"/>
  <c r="AC48" i="9"/>
  <c r="AD48" i="9"/>
  <c r="AE48" i="9"/>
  <c r="AB49" i="9"/>
  <c r="AC49" i="9"/>
  <c r="AD49" i="9"/>
  <c r="AE49" i="9"/>
  <c r="AB50" i="9"/>
  <c r="AC50" i="9"/>
  <c r="AD50" i="9"/>
  <c r="AE50" i="9"/>
  <c r="AB51" i="9"/>
  <c r="AC51" i="9"/>
  <c r="AD51" i="9"/>
  <c r="AE51" i="9"/>
  <c r="AB52" i="9"/>
  <c r="AC52" i="9"/>
  <c r="AD52" i="9"/>
  <c r="AE52" i="9"/>
  <c r="AB53" i="9"/>
  <c r="AC53" i="9"/>
  <c r="AD53" i="9"/>
  <c r="AE53" i="9"/>
  <c r="AB54" i="9"/>
  <c r="AC54" i="9"/>
  <c r="AD54" i="9"/>
  <c r="AE54" i="9"/>
  <c r="AB55" i="9"/>
  <c r="AC55" i="9"/>
  <c r="AD55" i="9"/>
  <c r="AE55" i="9"/>
  <c r="AB56" i="9"/>
  <c r="AC56" i="9"/>
  <c r="AD56" i="9"/>
  <c r="AE56" i="9"/>
  <c r="AB57" i="9"/>
  <c r="AC57" i="9"/>
  <c r="AD57" i="9"/>
  <c r="AE57" i="9"/>
  <c r="AB58" i="9"/>
  <c r="AC58" i="9"/>
  <c r="AD58" i="9"/>
  <c r="AE58" i="9"/>
  <c r="AB59" i="9"/>
  <c r="AC59" i="9"/>
  <c r="AD59" i="9"/>
  <c r="AE59" i="9"/>
  <c r="AB60" i="9"/>
  <c r="AC60" i="9"/>
  <c r="AD60" i="9"/>
  <c r="AE60" i="9"/>
  <c r="AB61" i="9"/>
  <c r="AC61" i="9"/>
  <c r="AD61" i="9"/>
  <c r="AE61" i="9"/>
  <c r="AB62" i="9"/>
  <c r="AC62" i="9"/>
  <c r="AD62" i="9"/>
  <c r="AE62" i="9"/>
  <c r="AB63" i="9"/>
  <c r="AC63" i="9"/>
  <c r="AD63" i="9"/>
  <c r="AE63" i="9"/>
  <c r="AB64" i="9"/>
  <c r="AC64" i="9"/>
  <c r="AD64" i="9"/>
  <c r="AE64" i="9"/>
  <c r="AB65" i="9"/>
  <c r="AC65" i="9"/>
  <c r="AD65" i="9"/>
  <c r="AE65" i="9"/>
  <c r="AB66" i="9"/>
  <c r="AC66" i="9"/>
  <c r="AD66" i="9"/>
  <c r="AE66" i="9"/>
  <c r="AB67" i="9"/>
  <c r="AC67" i="9"/>
  <c r="AD67" i="9"/>
  <c r="AE67" i="9"/>
  <c r="AB68" i="9"/>
  <c r="AC68" i="9"/>
  <c r="AD68" i="9"/>
  <c r="AE68" i="9"/>
  <c r="AB69" i="9"/>
  <c r="AC69" i="9"/>
  <c r="AD69" i="9"/>
  <c r="AE69" i="9"/>
  <c r="AB70" i="9"/>
  <c r="AC70" i="9"/>
  <c r="AD70" i="9"/>
  <c r="AE70" i="9"/>
  <c r="AB71" i="9"/>
  <c r="AC71" i="9"/>
  <c r="AD71" i="9"/>
  <c r="AE71" i="9"/>
  <c r="V39" i="9"/>
  <c r="V40" i="9"/>
  <c r="V41" i="9"/>
  <c r="V42" i="9"/>
  <c r="V43" i="9"/>
  <c r="V44" i="9"/>
  <c r="V45" i="9"/>
  <c r="V46" i="9"/>
  <c r="V47" i="9"/>
  <c r="V48" i="9"/>
  <c r="V49" i="9"/>
  <c r="V50" i="9"/>
  <c r="V51" i="9"/>
  <c r="V52" i="9"/>
  <c r="V53" i="9"/>
  <c r="V54" i="9"/>
  <c r="V55" i="9"/>
  <c r="V56" i="9"/>
  <c r="V57" i="9"/>
  <c r="V58" i="9"/>
  <c r="V59" i="9"/>
  <c r="V60" i="9"/>
  <c r="V61" i="9"/>
  <c r="V62" i="9"/>
  <c r="V63" i="9"/>
  <c r="V64" i="9"/>
  <c r="V65" i="9"/>
  <c r="V66" i="9"/>
  <c r="V67" i="9"/>
  <c r="V68" i="9"/>
  <c r="V69" i="9"/>
  <c r="V70" i="9"/>
  <c r="V71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30" i="9"/>
  <c r="L30" i="9"/>
  <c r="G31" i="9"/>
  <c r="L31" i="9"/>
  <c r="G32" i="9"/>
  <c r="L32" i="9"/>
  <c r="G33" i="9"/>
  <c r="L33" i="9"/>
  <c r="G34" i="9"/>
  <c r="L34" i="9"/>
  <c r="G35" i="9"/>
  <c r="L35" i="9"/>
  <c r="G36" i="9"/>
  <c r="L36" i="9"/>
  <c r="G37" i="9"/>
  <c r="L37" i="9"/>
  <c r="G38" i="9"/>
  <c r="AA70" i="9" l="1"/>
  <c r="AA67" i="9"/>
  <c r="AA65" i="9"/>
  <c r="AA63" i="9"/>
  <c r="AA61" i="9"/>
  <c r="AA59" i="9"/>
  <c r="AA57" i="9"/>
  <c r="AA55" i="9"/>
  <c r="AA53" i="9"/>
  <c r="AA51" i="9"/>
  <c r="AA49" i="9"/>
  <c r="AA47" i="9"/>
  <c r="AA45" i="9"/>
  <c r="AA43" i="9"/>
  <c r="AA41" i="9"/>
  <c r="AA40" i="9"/>
  <c r="AA39" i="9"/>
  <c r="AA71" i="9"/>
  <c r="AA69" i="9"/>
  <c r="AA68" i="9"/>
  <c r="AA66" i="9"/>
  <c r="AA64" i="9"/>
  <c r="AA62" i="9"/>
  <c r="AA60" i="9"/>
  <c r="AA58" i="9"/>
  <c r="AA56" i="9"/>
  <c r="AA54" i="9"/>
  <c r="AA52" i="9"/>
  <c r="AA50" i="9"/>
  <c r="AA48" i="9"/>
  <c r="AA46" i="9"/>
  <c r="AA44" i="9"/>
  <c r="AA42" i="9"/>
  <c r="F96" i="20" l="1"/>
  <c r="J95" i="20"/>
  <c r="I95" i="20"/>
  <c r="H95" i="20"/>
  <c r="G95" i="20"/>
  <c r="J94" i="20"/>
  <c r="I94" i="20"/>
  <c r="H94" i="20"/>
  <c r="G94" i="20"/>
  <c r="J93" i="20"/>
  <c r="I93" i="20"/>
  <c r="H93" i="20"/>
  <c r="G93" i="20"/>
  <c r="J92" i="20"/>
  <c r="I92" i="20"/>
  <c r="H92" i="20"/>
  <c r="G92" i="20"/>
  <c r="G91" i="20" s="1"/>
  <c r="J91" i="20"/>
  <c r="J88" i="20"/>
  <c r="I88" i="20"/>
  <c r="H88" i="20"/>
  <c r="G88" i="20"/>
  <c r="C88" i="20"/>
  <c r="J87" i="20"/>
  <c r="I87" i="20"/>
  <c r="H87" i="20"/>
  <c r="G87" i="20"/>
  <c r="C87" i="20"/>
  <c r="J86" i="20"/>
  <c r="I86" i="20"/>
  <c r="H86" i="20"/>
  <c r="G86" i="20"/>
  <c r="C86" i="20"/>
  <c r="J85" i="20"/>
  <c r="I85" i="20"/>
  <c r="H85" i="20"/>
  <c r="G85" i="20"/>
  <c r="C85" i="20"/>
  <c r="J84" i="20"/>
  <c r="I84" i="20"/>
  <c r="H84" i="20"/>
  <c r="G84" i="20"/>
  <c r="F81" i="20"/>
  <c r="F75" i="20"/>
  <c r="F74" i="20"/>
  <c r="F73" i="20"/>
  <c r="F72" i="20"/>
  <c r="F70" i="20"/>
  <c r="F69" i="20"/>
  <c r="J68" i="20"/>
  <c r="I68" i="20"/>
  <c r="H68" i="20"/>
  <c r="G68" i="20"/>
  <c r="C68" i="20"/>
  <c r="F67" i="20"/>
  <c r="F66" i="20"/>
  <c r="J65" i="20"/>
  <c r="I65" i="20"/>
  <c r="H65" i="20"/>
  <c r="G65" i="20"/>
  <c r="C65" i="20"/>
  <c r="F64" i="20"/>
  <c r="F63" i="20"/>
  <c r="F62" i="20"/>
  <c r="F61" i="20"/>
  <c r="F59" i="20"/>
  <c r="F58" i="20"/>
  <c r="F57" i="20"/>
  <c r="F56" i="20"/>
  <c r="F55" i="20"/>
  <c r="F54" i="20"/>
  <c r="J53" i="20"/>
  <c r="J97" i="20" s="1"/>
  <c r="I53" i="20"/>
  <c r="I97" i="20" s="1"/>
  <c r="H53" i="20"/>
  <c r="H97" i="20" s="1"/>
  <c r="G53" i="20"/>
  <c r="G97" i="20" s="1"/>
  <c r="C53" i="20"/>
  <c r="F52" i="20"/>
  <c r="F51" i="20"/>
  <c r="F50" i="20"/>
  <c r="J49" i="20"/>
  <c r="I49" i="20"/>
  <c r="H49" i="20"/>
  <c r="G49" i="20"/>
  <c r="C49" i="20"/>
  <c r="F48" i="20"/>
  <c r="F47" i="20"/>
  <c r="F46" i="20"/>
  <c r="J45" i="20"/>
  <c r="J41" i="20" s="1"/>
  <c r="I45" i="20"/>
  <c r="I41" i="20" s="1"/>
  <c r="H45" i="20"/>
  <c r="H41" i="20" s="1"/>
  <c r="G45" i="20"/>
  <c r="F44" i="20"/>
  <c r="F43" i="20"/>
  <c r="F42" i="20"/>
  <c r="C41" i="20"/>
  <c r="F40" i="20"/>
  <c r="F39" i="20"/>
  <c r="F38" i="20"/>
  <c r="F37" i="20"/>
  <c r="F36" i="20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J18" i="20"/>
  <c r="I18" i="20"/>
  <c r="H18" i="20"/>
  <c r="G18" i="20"/>
  <c r="C18" i="20"/>
  <c r="F16" i="20"/>
  <c r="F15" i="20"/>
  <c r="F14" i="20"/>
  <c r="F13" i="20"/>
  <c r="F12" i="20"/>
  <c r="F11" i="20"/>
  <c r="F10" i="20"/>
  <c r="F9" i="20"/>
  <c r="J8" i="20"/>
  <c r="I8" i="20"/>
  <c r="H8" i="20"/>
  <c r="G8" i="20"/>
  <c r="C8" i="20"/>
  <c r="C17" i="20" s="1"/>
  <c r="G7" i="20" l="1"/>
  <c r="I7" i="20"/>
  <c r="H7" i="20"/>
  <c r="H79" i="20" s="1"/>
  <c r="F45" i="20"/>
  <c r="F65" i="20"/>
  <c r="H91" i="20"/>
  <c r="H98" i="20" s="1"/>
  <c r="G41" i="20"/>
  <c r="F41" i="20" s="1"/>
  <c r="E81" i="20"/>
  <c r="D81" i="20"/>
  <c r="J7" i="20"/>
  <c r="D87" i="20"/>
  <c r="E87" i="20"/>
  <c r="C79" i="20"/>
  <c r="D88" i="20"/>
  <c r="E88" i="20"/>
  <c r="F68" i="20"/>
  <c r="F86" i="20"/>
  <c r="F94" i="20"/>
  <c r="D84" i="20"/>
  <c r="F84" i="20"/>
  <c r="F95" i="20"/>
  <c r="F88" i="20"/>
  <c r="F49" i="20"/>
  <c r="F85" i="20"/>
  <c r="F87" i="20"/>
  <c r="F18" i="20"/>
  <c r="C60" i="20"/>
  <c r="C71" i="20" s="1"/>
  <c r="C76" i="20" s="1"/>
  <c r="C78" i="20" s="1"/>
  <c r="J80" i="20"/>
  <c r="I17" i="20"/>
  <c r="I91" i="20"/>
  <c r="I79" i="20"/>
  <c r="H80" i="20"/>
  <c r="F97" i="20"/>
  <c r="F8" i="20"/>
  <c r="F53" i="20"/>
  <c r="F92" i="20"/>
  <c r="F93" i="20"/>
  <c r="J98" i="20"/>
  <c r="C80" i="20"/>
  <c r="G80" i="20"/>
  <c r="I80" i="20"/>
  <c r="G98" i="20"/>
  <c r="H17" i="20" l="1"/>
  <c r="F7" i="20"/>
  <c r="F91" i="20"/>
  <c r="J79" i="20"/>
  <c r="C96" i="20"/>
  <c r="E84" i="20"/>
  <c r="D86" i="20"/>
  <c r="D85" i="20"/>
  <c r="E85" i="20"/>
  <c r="E86" i="20"/>
  <c r="C83" i="20"/>
  <c r="I98" i="20"/>
  <c r="F98" i="20" s="1"/>
  <c r="F80" i="20"/>
  <c r="J17" i="20"/>
  <c r="J83" i="20" s="1"/>
  <c r="I71" i="20"/>
  <c r="I76" i="20" s="1"/>
  <c r="I78" i="20" s="1"/>
  <c r="I83" i="20"/>
  <c r="H83" i="20"/>
  <c r="H71" i="20"/>
  <c r="H76" i="20" s="1"/>
  <c r="J71" i="20"/>
  <c r="J76" i="20" s="1"/>
  <c r="C98" i="20" l="1"/>
  <c r="C84" i="20"/>
  <c r="I77" i="20"/>
  <c r="J78" i="20"/>
  <c r="J77" i="20"/>
  <c r="H78" i="20"/>
  <c r="H77" i="20"/>
  <c r="E83" i="20" l="1"/>
  <c r="D83" i="20"/>
  <c r="F68" i="18"/>
  <c r="V36" i="9" l="1"/>
  <c r="Q36" i="9"/>
  <c r="AB33" i="9" l="1"/>
  <c r="AC33" i="9"/>
  <c r="AD33" i="9"/>
  <c r="AE33" i="9"/>
  <c r="AB34" i="9"/>
  <c r="AC34" i="9"/>
  <c r="AD34" i="9"/>
  <c r="AE34" i="9"/>
  <c r="AB35" i="9"/>
  <c r="AC35" i="9"/>
  <c r="AD35" i="9"/>
  <c r="AE35" i="9"/>
  <c r="AB36" i="9"/>
  <c r="AC36" i="9"/>
  <c r="AD36" i="9"/>
  <c r="AE36" i="9"/>
  <c r="AB37" i="9"/>
  <c r="AC37" i="9"/>
  <c r="AD37" i="9"/>
  <c r="AE37" i="9"/>
  <c r="AB38" i="9"/>
  <c r="AC38" i="9"/>
  <c r="AD38" i="9"/>
  <c r="AE38" i="9"/>
  <c r="V33" i="9"/>
  <c r="V34" i="9"/>
  <c r="V35" i="9"/>
  <c r="V37" i="9"/>
  <c r="V38" i="9"/>
  <c r="Q33" i="9"/>
  <c r="Q34" i="9"/>
  <c r="Q35" i="9"/>
  <c r="Q37" i="9"/>
  <c r="Q38" i="9"/>
  <c r="AA38" i="9" l="1"/>
  <c r="AA36" i="9"/>
  <c r="AA34" i="9"/>
  <c r="AA35" i="9"/>
  <c r="AA33" i="9"/>
  <c r="AA37" i="9"/>
  <c r="C6" i="3"/>
  <c r="C88" i="14" s="1"/>
  <c r="D6" i="3"/>
  <c r="D88" i="14" s="1"/>
  <c r="F8" i="3"/>
  <c r="C41" i="14"/>
  <c r="E122" i="14"/>
  <c r="E121" i="14"/>
  <c r="C45" i="14"/>
  <c r="G31" i="18"/>
  <c r="G25" i="18" s="1"/>
  <c r="O88" i="9"/>
  <c r="Q88" i="9"/>
  <c r="S88" i="9"/>
  <c r="M81" i="9"/>
  <c r="G88" i="9"/>
  <c r="I88" i="9"/>
  <c r="K88" i="9"/>
  <c r="E88" i="9"/>
  <c r="J14" i="10"/>
  <c r="D14" i="10"/>
  <c r="D124" i="14"/>
  <c r="J11" i="10"/>
  <c r="D11" i="10"/>
  <c r="H20" i="19"/>
  <c r="I20" i="19"/>
  <c r="J20" i="19"/>
  <c r="G20" i="19"/>
  <c r="D20" i="19"/>
  <c r="D65" i="14" s="1"/>
  <c r="E20" i="19"/>
  <c r="E65" i="14" s="1"/>
  <c r="C20" i="19"/>
  <c r="W22" i="9"/>
  <c r="Q22" i="9"/>
  <c r="T22" i="9"/>
  <c r="V10" i="9"/>
  <c r="N10" i="9"/>
  <c r="R10" i="9"/>
  <c r="K79" i="10"/>
  <c r="G114" i="14"/>
  <c r="H114" i="14"/>
  <c r="I114" i="14"/>
  <c r="J114" i="14"/>
  <c r="G110" i="14"/>
  <c r="H110" i="14"/>
  <c r="I110" i="14"/>
  <c r="J110" i="14"/>
  <c r="C114" i="14"/>
  <c r="D114" i="14"/>
  <c r="E114" i="14"/>
  <c r="C110" i="14"/>
  <c r="D110" i="14"/>
  <c r="E110" i="14"/>
  <c r="F115" i="14"/>
  <c r="F116" i="14"/>
  <c r="F117" i="14"/>
  <c r="F111" i="14"/>
  <c r="F112" i="14"/>
  <c r="F113" i="14"/>
  <c r="D94" i="10"/>
  <c r="G94" i="10"/>
  <c r="J94" i="10"/>
  <c r="M91" i="10"/>
  <c r="M88" i="10"/>
  <c r="M85" i="10"/>
  <c r="F126" i="14"/>
  <c r="C126" i="14"/>
  <c r="F127" i="14"/>
  <c r="C127" i="14"/>
  <c r="E126" i="14"/>
  <c r="E127" i="14"/>
  <c r="E124" i="14"/>
  <c r="D126" i="14"/>
  <c r="D127" i="14"/>
  <c r="D123" i="14"/>
  <c r="E123" i="14"/>
  <c r="C123" i="14"/>
  <c r="F121" i="14"/>
  <c r="F122" i="14"/>
  <c r="D121" i="14"/>
  <c r="D122" i="14"/>
  <c r="C121" i="14"/>
  <c r="C122" i="14"/>
  <c r="D105" i="14"/>
  <c r="E105" i="14"/>
  <c r="F105" i="14"/>
  <c r="C105" i="14"/>
  <c r="D40" i="14"/>
  <c r="D46" i="14"/>
  <c r="D50" i="14"/>
  <c r="D51" i="14"/>
  <c r="D52" i="14"/>
  <c r="D53" i="14"/>
  <c r="D57" i="14"/>
  <c r="D58" i="14"/>
  <c r="D59" i="14"/>
  <c r="D60" i="14"/>
  <c r="E40" i="14"/>
  <c r="E46" i="14"/>
  <c r="E50" i="14"/>
  <c r="E51" i="14"/>
  <c r="E52" i="14"/>
  <c r="E53" i="14"/>
  <c r="E57" i="14"/>
  <c r="E58" i="14"/>
  <c r="E59" i="14"/>
  <c r="E60" i="14"/>
  <c r="C40" i="14"/>
  <c r="C43" i="14"/>
  <c r="C44" i="14"/>
  <c r="C51" i="14"/>
  <c r="C53" i="14"/>
  <c r="C50" i="14"/>
  <c r="C52" i="14"/>
  <c r="C54" i="14"/>
  <c r="C55" i="14"/>
  <c r="C57" i="14"/>
  <c r="C58" i="14"/>
  <c r="C59" i="14"/>
  <c r="C60" i="14"/>
  <c r="D97" i="14"/>
  <c r="E97" i="14"/>
  <c r="F97" i="14"/>
  <c r="C97" i="14"/>
  <c r="H6" i="3"/>
  <c r="I6" i="3"/>
  <c r="J6" i="3"/>
  <c r="G6" i="3"/>
  <c r="E6" i="3"/>
  <c r="E88" i="14" s="1"/>
  <c r="D80" i="14"/>
  <c r="D85" i="14"/>
  <c r="E80" i="14"/>
  <c r="E85" i="14"/>
  <c r="F80" i="14"/>
  <c r="C13" i="18"/>
  <c r="C7" i="18" s="1"/>
  <c r="C21" i="18"/>
  <c r="C39" i="18"/>
  <c r="C44" i="18"/>
  <c r="C54" i="18"/>
  <c r="C52" i="18" s="1"/>
  <c r="C61" i="18"/>
  <c r="C59" i="18" s="1"/>
  <c r="C80" i="14"/>
  <c r="C85" i="14"/>
  <c r="D81" i="14"/>
  <c r="E81" i="14"/>
  <c r="C81" i="14"/>
  <c r="F70" i="18"/>
  <c r="F85" i="14" s="1"/>
  <c r="F66" i="18"/>
  <c r="F65" i="18"/>
  <c r="F60" i="18"/>
  <c r="F64" i="18"/>
  <c r="F63" i="18"/>
  <c r="F62" i="18"/>
  <c r="J61" i="18"/>
  <c r="J59" i="18" s="1"/>
  <c r="I61" i="18"/>
  <c r="I59" i="18" s="1"/>
  <c r="H61" i="18"/>
  <c r="H59" i="18" s="1"/>
  <c r="G61" i="18"/>
  <c r="G59" i="18" s="1"/>
  <c r="E61" i="18"/>
  <c r="E59" i="18" s="1"/>
  <c r="D61" i="18"/>
  <c r="D59" i="18" s="1"/>
  <c r="J54" i="18"/>
  <c r="J52" i="18" s="1"/>
  <c r="I54" i="18"/>
  <c r="I52" i="18" s="1"/>
  <c r="H54" i="18"/>
  <c r="G54" i="18"/>
  <c r="G52" i="18" s="1"/>
  <c r="E54" i="18"/>
  <c r="E52" i="18" s="1"/>
  <c r="D54" i="18"/>
  <c r="D52" i="18" s="1"/>
  <c r="F53" i="18"/>
  <c r="F55" i="18"/>
  <c r="F56" i="18"/>
  <c r="F57" i="18"/>
  <c r="F58" i="18"/>
  <c r="H44" i="18"/>
  <c r="I44" i="18"/>
  <c r="J44" i="18"/>
  <c r="G44" i="18"/>
  <c r="D44" i="18"/>
  <c r="E44" i="18"/>
  <c r="F49" i="18"/>
  <c r="F48" i="18"/>
  <c r="F47" i="18"/>
  <c r="F46" i="18"/>
  <c r="F45" i="18"/>
  <c r="H39" i="18"/>
  <c r="I39" i="18"/>
  <c r="J39" i="18"/>
  <c r="G39" i="18"/>
  <c r="D39" i="18"/>
  <c r="E39" i="18"/>
  <c r="H31" i="18"/>
  <c r="H25" i="18" s="1"/>
  <c r="I31" i="18"/>
  <c r="I25" i="18" s="1"/>
  <c r="J31" i="18"/>
  <c r="J25" i="18" s="1"/>
  <c r="D31" i="18"/>
  <c r="E31" i="18"/>
  <c r="C31" i="18"/>
  <c r="C25" i="18" s="1"/>
  <c r="C18" i="18" s="1"/>
  <c r="J21" i="18"/>
  <c r="I21" i="18"/>
  <c r="H21" i="18"/>
  <c r="G21" i="18"/>
  <c r="E21" i="18"/>
  <c r="D21" i="18"/>
  <c r="H13" i="18"/>
  <c r="H7" i="18" s="1"/>
  <c r="I13" i="18"/>
  <c r="I7" i="18" s="1"/>
  <c r="J13" i="18"/>
  <c r="J7" i="18" s="1"/>
  <c r="G13" i="18"/>
  <c r="G7" i="18" s="1"/>
  <c r="D13" i="18"/>
  <c r="D7" i="18" s="1"/>
  <c r="E13" i="18"/>
  <c r="E7" i="18" s="1"/>
  <c r="F8" i="18"/>
  <c r="F9" i="18"/>
  <c r="F10" i="18"/>
  <c r="F11" i="18"/>
  <c r="F81" i="14" s="1"/>
  <c r="G81" i="14" s="1"/>
  <c r="H81" i="14" s="1"/>
  <c r="I81" i="14" s="1"/>
  <c r="J81" i="14" s="1"/>
  <c r="F12" i="18"/>
  <c r="F14" i="18"/>
  <c r="F15" i="18"/>
  <c r="F16" i="18"/>
  <c r="F17" i="18"/>
  <c r="F22" i="18"/>
  <c r="F23" i="18"/>
  <c r="F24" i="18"/>
  <c r="F26" i="18"/>
  <c r="F27" i="18"/>
  <c r="F28" i="18"/>
  <c r="F29" i="18"/>
  <c r="F30" i="18"/>
  <c r="F32" i="18"/>
  <c r="F33" i="18"/>
  <c r="F34" i="18"/>
  <c r="F35" i="18"/>
  <c r="F36" i="18"/>
  <c r="F19" i="18"/>
  <c r="C30" i="19"/>
  <c r="C35" i="19"/>
  <c r="C75" i="14" s="1"/>
  <c r="C40" i="19"/>
  <c r="C77" i="14"/>
  <c r="D76" i="14"/>
  <c r="E76" i="14"/>
  <c r="C76" i="14"/>
  <c r="C74" i="14"/>
  <c r="D73" i="14"/>
  <c r="E73" i="14"/>
  <c r="C73" i="14"/>
  <c r="D72" i="14"/>
  <c r="E72" i="14"/>
  <c r="C72" i="14"/>
  <c r="D70" i="14"/>
  <c r="E70" i="14"/>
  <c r="C70" i="14"/>
  <c r="D69" i="14"/>
  <c r="E69" i="14"/>
  <c r="C69" i="14"/>
  <c r="D68" i="14"/>
  <c r="E68" i="14"/>
  <c r="C68" i="14"/>
  <c r="D67" i="14"/>
  <c r="E67" i="14"/>
  <c r="C67" i="14"/>
  <c r="D66" i="14"/>
  <c r="E66" i="14"/>
  <c r="C66" i="14"/>
  <c r="C65" i="14"/>
  <c r="H40" i="19"/>
  <c r="I40" i="19"/>
  <c r="J40" i="19"/>
  <c r="G40" i="19"/>
  <c r="J35" i="19"/>
  <c r="I35" i="19"/>
  <c r="H35" i="19"/>
  <c r="H30" i="19"/>
  <c r="I30" i="19"/>
  <c r="J30" i="19"/>
  <c r="G30" i="19"/>
  <c r="D74" i="14"/>
  <c r="E74" i="14"/>
  <c r="F22" i="19"/>
  <c r="F67" i="14" s="1"/>
  <c r="F23" i="19"/>
  <c r="F68" i="14" s="1"/>
  <c r="F24" i="19"/>
  <c r="F69" i="14" s="1"/>
  <c r="F25" i="19"/>
  <c r="F70" i="14" s="1"/>
  <c r="F26" i="19"/>
  <c r="F72" i="14" s="1"/>
  <c r="F27" i="19"/>
  <c r="F73" i="14" s="1"/>
  <c r="F28" i="19"/>
  <c r="F29" i="19"/>
  <c r="F32" i="19"/>
  <c r="F33" i="19"/>
  <c r="F34" i="19"/>
  <c r="F36" i="19"/>
  <c r="F76" i="14" s="1"/>
  <c r="F37" i="19"/>
  <c r="F38" i="19"/>
  <c r="F39" i="19"/>
  <c r="F41" i="19"/>
  <c r="F42" i="19"/>
  <c r="C8" i="19"/>
  <c r="H8" i="19"/>
  <c r="I8" i="19"/>
  <c r="J8" i="19"/>
  <c r="G8" i="19"/>
  <c r="D8" i="19"/>
  <c r="E8" i="19"/>
  <c r="D41" i="14"/>
  <c r="E41" i="14"/>
  <c r="D43" i="14"/>
  <c r="D44" i="14"/>
  <c r="D55" i="14"/>
  <c r="E43" i="14"/>
  <c r="E44" i="14"/>
  <c r="E55" i="14"/>
  <c r="F51" i="14"/>
  <c r="F53" i="14"/>
  <c r="F57" i="14"/>
  <c r="F60" i="14"/>
  <c r="D45" i="14"/>
  <c r="E45" i="14"/>
  <c r="D54" i="14"/>
  <c r="E54" i="14"/>
  <c r="F50" i="14"/>
  <c r="F52" i="14"/>
  <c r="F58" i="14"/>
  <c r="F59" i="14"/>
  <c r="F12" i="19"/>
  <c r="F13" i="19"/>
  <c r="F15" i="19"/>
  <c r="F16" i="19"/>
  <c r="F17" i="19"/>
  <c r="AB30" i="9"/>
  <c r="AC30" i="9"/>
  <c r="AD30" i="9"/>
  <c r="AD32" i="9"/>
  <c r="AE30" i="9"/>
  <c r="AB31" i="9"/>
  <c r="AC31" i="9"/>
  <c r="AD31" i="9"/>
  <c r="AE31" i="9"/>
  <c r="AB32" i="9"/>
  <c r="AC32" i="9"/>
  <c r="AE32" i="9"/>
  <c r="Q30" i="9"/>
  <c r="Q31" i="9"/>
  <c r="Q32" i="9"/>
  <c r="V30" i="9"/>
  <c r="V31" i="9"/>
  <c r="V32" i="9"/>
  <c r="F21" i="19"/>
  <c r="F66" i="14" s="1"/>
  <c r="F14" i="19"/>
  <c r="F11" i="19"/>
  <c r="F10" i="19"/>
  <c r="F9" i="19"/>
  <c r="M87" i="9"/>
  <c r="M86" i="9"/>
  <c r="M85" i="9"/>
  <c r="M84" i="9"/>
  <c r="M83" i="9"/>
  <c r="M82" i="9"/>
  <c r="Z72" i="9"/>
  <c r="Y72" i="9"/>
  <c r="X72" i="9"/>
  <c r="W72" i="9"/>
  <c r="U72" i="9"/>
  <c r="T72" i="9"/>
  <c r="S72" i="9"/>
  <c r="R72" i="9"/>
  <c r="P72" i="9"/>
  <c r="O72" i="9"/>
  <c r="N72" i="9"/>
  <c r="M72" i="9"/>
  <c r="K72" i="9"/>
  <c r="J72" i="9"/>
  <c r="I72" i="9"/>
  <c r="H72" i="9"/>
  <c r="F12" i="3"/>
  <c r="F10" i="3"/>
  <c r="F9" i="3"/>
  <c r="F7" i="3"/>
  <c r="F42" i="18"/>
  <c r="F41" i="18"/>
  <c r="F40" i="18"/>
  <c r="B49" i="14"/>
  <c r="F20" i="18"/>
  <c r="C46" i="14"/>
  <c r="D48" i="14"/>
  <c r="C62" i="14"/>
  <c r="E48" i="14"/>
  <c r="C48" i="14"/>
  <c r="F48" i="14"/>
  <c r="G12" i="11" s="1"/>
  <c r="E67" i="18" l="1"/>
  <c r="E84" i="14" s="1"/>
  <c r="J67" i="18"/>
  <c r="F20" i="19"/>
  <c r="F65" i="14" s="1"/>
  <c r="J43" i="19"/>
  <c r="H43" i="19"/>
  <c r="E25" i="18"/>
  <c r="E18" i="18" s="1"/>
  <c r="E37" i="18" s="1"/>
  <c r="E82" i="14" s="1"/>
  <c r="D67" i="18"/>
  <c r="D84" i="14" s="1"/>
  <c r="I67" i="18"/>
  <c r="F59" i="18"/>
  <c r="F8" i="19"/>
  <c r="F77" i="14"/>
  <c r="G77" i="14" s="1"/>
  <c r="H77" i="14" s="1"/>
  <c r="I77" i="14" s="1"/>
  <c r="J77" i="14" s="1"/>
  <c r="E77" i="14"/>
  <c r="D77" i="14"/>
  <c r="D25" i="18"/>
  <c r="D18" i="18" s="1"/>
  <c r="D37" i="18" s="1"/>
  <c r="C37" i="18"/>
  <c r="C82" i="14" s="1"/>
  <c r="D75" i="14"/>
  <c r="M94" i="10"/>
  <c r="E42" i="14"/>
  <c r="C43" i="19"/>
  <c r="C78" i="14" s="1"/>
  <c r="F61" i="18"/>
  <c r="E50" i="18"/>
  <c r="E83" i="14" s="1"/>
  <c r="G67" i="18"/>
  <c r="C67" i="18"/>
  <c r="C84" i="14" s="1"/>
  <c r="F13" i="18"/>
  <c r="F7" i="18"/>
  <c r="D50" i="18"/>
  <c r="D83" i="14" s="1"/>
  <c r="J50" i="18"/>
  <c r="C50" i="18"/>
  <c r="C83" i="14" s="1"/>
  <c r="J20" i="10"/>
  <c r="F124" i="14" s="1"/>
  <c r="D20" i="10"/>
  <c r="C124" i="14" s="1"/>
  <c r="D42" i="14"/>
  <c r="D47" i="14" s="1"/>
  <c r="D56" i="14" s="1"/>
  <c r="D61" i="14" s="1"/>
  <c r="C119" i="14"/>
  <c r="D119" i="14"/>
  <c r="E119" i="14"/>
  <c r="M88" i="9"/>
  <c r="G72" i="9"/>
  <c r="Q72" i="9"/>
  <c r="AE72" i="9"/>
  <c r="AD72" i="9"/>
  <c r="L72" i="9"/>
  <c r="AA31" i="9"/>
  <c r="V72" i="9"/>
  <c r="AA30" i="9"/>
  <c r="AB72" i="9"/>
  <c r="F119" i="14"/>
  <c r="F54" i="14"/>
  <c r="C42" i="14"/>
  <c r="C47" i="14" s="1"/>
  <c r="C56" i="14" s="1"/>
  <c r="C61" i="14" s="1"/>
  <c r="C86" i="14"/>
  <c r="I18" i="18"/>
  <c r="I37" i="18" s="1"/>
  <c r="I71" i="18" s="1"/>
  <c r="G50" i="18"/>
  <c r="F46" i="14"/>
  <c r="G46" i="14" s="1"/>
  <c r="H46" i="14" s="1"/>
  <c r="I46" i="14" s="1"/>
  <c r="J46" i="14" s="1"/>
  <c r="AC72" i="9"/>
  <c r="F44" i="14"/>
  <c r="G43" i="19"/>
  <c r="I43" i="19"/>
  <c r="F40" i="19"/>
  <c r="F44" i="18"/>
  <c r="I50" i="18"/>
  <c r="F35" i="19"/>
  <c r="F75" i="14" s="1"/>
  <c r="G75" i="14" s="1"/>
  <c r="H75" i="14" s="1"/>
  <c r="I75" i="14" s="1"/>
  <c r="J75" i="14" s="1"/>
  <c r="F43" i="14"/>
  <c r="G43" i="14" s="1"/>
  <c r="H43" i="14" s="1"/>
  <c r="I43" i="14" s="1"/>
  <c r="J43" i="14" s="1"/>
  <c r="F6" i="3"/>
  <c r="J18" i="18"/>
  <c r="J37" i="18" s="1"/>
  <c r="J71" i="18" s="1"/>
  <c r="F30" i="19"/>
  <c r="F74" i="14" s="1"/>
  <c r="G74" i="14" s="1"/>
  <c r="H74" i="14" s="1"/>
  <c r="I74" i="14" s="1"/>
  <c r="J74" i="14" s="1"/>
  <c r="F123" i="14"/>
  <c r="F25" i="18"/>
  <c r="F31" i="18"/>
  <c r="F114" i="14"/>
  <c r="AA32" i="9"/>
  <c r="G18" i="18"/>
  <c r="F21" i="18"/>
  <c r="H50" i="18"/>
  <c r="F39" i="18"/>
  <c r="H52" i="18"/>
  <c r="F54" i="18"/>
  <c r="F110" i="14"/>
  <c r="E86" i="14" l="1"/>
  <c r="D78" i="14"/>
  <c r="F50" i="18"/>
  <c r="F83" i="14" s="1"/>
  <c r="AA72" i="9"/>
  <c r="Q73" i="9" s="1"/>
  <c r="F43" i="19"/>
  <c r="F78" i="14" s="1"/>
  <c r="G78" i="14" s="1"/>
  <c r="H78" i="14" s="1"/>
  <c r="I78" i="14" s="1"/>
  <c r="J78" i="14" s="1"/>
  <c r="E18" i="19"/>
  <c r="D71" i="18"/>
  <c r="D82" i="14"/>
  <c r="D86" i="14" s="1"/>
  <c r="D18" i="19"/>
  <c r="G16" i="11"/>
  <c r="F88" i="14"/>
  <c r="G88" i="14" s="1"/>
  <c r="H88" i="14" s="1"/>
  <c r="I88" i="14" s="1"/>
  <c r="J88" i="14" s="1"/>
  <c r="F45" i="14"/>
  <c r="G45" i="14" s="1"/>
  <c r="H45" i="14" s="1"/>
  <c r="I45" i="14" s="1"/>
  <c r="J45" i="14" s="1"/>
  <c r="F41" i="14"/>
  <c r="G41" i="14" s="1"/>
  <c r="H41" i="14" s="1"/>
  <c r="I41" i="14" s="1"/>
  <c r="J41" i="14" s="1"/>
  <c r="H18" i="19"/>
  <c r="F55" i="14"/>
  <c r="J18" i="19"/>
  <c r="F52" i="18"/>
  <c r="H67" i="18"/>
  <c r="F67" i="18" s="1"/>
  <c r="F84" i="14" s="1"/>
  <c r="H18" i="18"/>
  <c r="H37" i="18" s="1"/>
  <c r="G37" i="18"/>
  <c r="L73" i="9" l="1"/>
  <c r="E75" i="14"/>
  <c r="E78" i="14"/>
  <c r="G73" i="9"/>
  <c r="V73" i="9"/>
  <c r="C63" i="14"/>
  <c r="C18" i="19"/>
  <c r="H71" i="18"/>
  <c r="I18" i="19"/>
  <c r="G71" i="18"/>
  <c r="F37" i="18"/>
  <c r="F18" i="18"/>
  <c r="AA73" i="9" l="1"/>
  <c r="F82" i="14"/>
  <c r="F86" i="14" s="1"/>
  <c r="F71" i="18"/>
  <c r="G79" i="20" l="1"/>
  <c r="G17" i="20"/>
  <c r="F17" i="20"/>
  <c r="F71" i="20" s="1"/>
  <c r="F76" i="20" s="1"/>
  <c r="F18" i="19" l="1"/>
  <c r="F78" i="20"/>
  <c r="F77" i="20"/>
  <c r="G83" i="20"/>
  <c r="F83" i="20" s="1"/>
  <c r="G71" i="20"/>
  <c r="G76" i="20" s="1"/>
  <c r="F79" i="20"/>
  <c r="F40" i="14"/>
  <c r="G40" i="14" s="1"/>
  <c r="H40" i="14" s="1"/>
  <c r="I40" i="14" s="1"/>
  <c r="J40" i="14" s="1"/>
  <c r="F62" i="14" l="1"/>
  <c r="G62" i="14" s="1"/>
  <c r="H62" i="14" s="1"/>
  <c r="I62" i="14" s="1"/>
  <c r="J62" i="14" s="1"/>
  <c r="E62" i="14"/>
  <c r="D62" i="14"/>
  <c r="F63" i="14"/>
  <c r="E63" i="14"/>
  <c r="D63" i="14"/>
  <c r="F49" i="14"/>
  <c r="G7" i="11"/>
  <c r="G17" i="11"/>
  <c r="F42" i="14"/>
  <c r="G78" i="20"/>
  <c r="G18" i="19"/>
  <c r="G6" i="11" l="1"/>
  <c r="F47" i="14"/>
  <c r="F56" i="14" s="1"/>
  <c r="F61" i="14" s="1"/>
  <c r="G10" i="11" s="1"/>
  <c r="G42" i="14"/>
  <c r="G47" i="14" s="1"/>
  <c r="G56" i="14" s="1"/>
  <c r="G61" i="14" s="1"/>
  <c r="H42" i="14" l="1"/>
  <c r="H47" i="14" s="1"/>
  <c r="H56" i="14" s="1"/>
  <c r="H61" i="14" s="1"/>
  <c r="J42" i="14" l="1"/>
  <c r="J47" i="14" s="1"/>
  <c r="J56" i="14" s="1"/>
  <c r="J61" i="14" s="1"/>
  <c r="I42" i="14"/>
  <c r="I47" i="14" s="1"/>
  <c r="I56" i="14" s="1"/>
  <c r="I61" i="14" s="1"/>
</calcChain>
</file>

<file path=xl/sharedStrings.xml><?xml version="1.0" encoding="utf-8"?>
<sst xmlns="http://schemas.openxmlformats.org/spreadsheetml/2006/main" count="1123" uniqueCount="522">
  <si>
    <t>Код рядка</t>
  </si>
  <si>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</si>
  <si>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</si>
  <si>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</si>
  <si>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Фінансовий результат від операційної діяльності</t>
  </si>
  <si>
    <t>Витрати на оплату праці</t>
  </si>
  <si>
    <t>Відрахування на соціальні заходи</t>
  </si>
  <si>
    <t>Амортизація</t>
  </si>
  <si>
    <t>за ЗКГНГ</t>
  </si>
  <si>
    <t>за СПОДУ</t>
  </si>
  <si>
    <t xml:space="preserve">за  КВЕД  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</si>
  <si>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</si>
  <si>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</si>
  <si>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</si>
  <si>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Підприємство  </t>
  </si>
  <si>
    <t xml:space="preserve">Організаційно-правова форма </t>
  </si>
  <si>
    <t xml:space="preserve">Вид економічної діяльності    </t>
  </si>
  <si>
    <t xml:space="preserve">Галузь     </t>
  </si>
  <si>
    <t xml:space="preserve">Код рядка </t>
  </si>
  <si>
    <t>Усього доходів</t>
  </si>
  <si>
    <t>Територія</t>
  </si>
  <si>
    <t>Форма власності</t>
  </si>
  <si>
    <t>Плановий рік (усього)</t>
  </si>
  <si>
    <t>витрати на страхові послуги</t>
  </si>
  <si>
    <t>витрати на аудиторські послуги</t>
  </si>
  <si>
    <t>Валовий прибуток (збиток)</t>
  </si>
  <si>
    <t xml:space="preserve">прибуток </t>
  </si>
  <si>
    <t>збиток</t>
  </si>
  <si>
    <t>Резервний фонд</t>
  </si>
  <si>
    <t>витрати на паливо та енергію</t>
  </si>
  <si>
    <t>Інші операційні витрати</t>
  </si>
  <si>
    <t>придбання (виготовлення) інших необоротних матеріальних активів</t>
  </si>
  <si>
    <t>Факт минулого року</t>
  </si>
  <si>
    <t>Чистий грошовий потік</t>
  </si>
  <si>
    <t>Забезпечення</t>
  </si>
  <si>
    <t>х</t>
  </si>
  <si>
    <t>Фінансовий план поточного року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</si>
  <si>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</si>
  <si>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</si>
  <si>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</si>
  <si>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</si>
  <si>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</si>
  <si>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</si>
  <si>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</si>
  <si>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</si>
  <si>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</si>
  <si>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</si>
  <si>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</si>
  <si>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</si>
  <si>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</si>
  <si>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поліпшення основних фондів</t>
  </si>
  <si>
    <t>відрахування до резерву сумнівних боргів</t>
  </si>
  <si>
    <t>№ з/п</t>
  </si>
  <si>
    <t xml:space="preserve">Надходження від продажу акцій та облігацій </t>
  </si>
  <si>
    <t xml:space="preserve">Придбання акцій та облігацій  </t>
  </si>
  <si>
    <t>Залучення кредитних коштів</t>
  </si>
  <si>
    <t>Усього</t>
  </si>
  <si>
    <t>Відсоток</t>
  </si>
  <si>
    <t>Залишок нерозподіленого прибутку (непокритого збитку) на початок звітного періоду</t>
  </si>
  <si>
    <t>Залишок нерозподіленого прибутку (непокритого збитку) на кінець звітного періоду</t>
  </si>
  <si>
    <t>відрахування до недержавних пенсійних фондів</t>
  </si>
  <si>
    <t>амортизація основних засобів і нематеріальних активів</t>
  </si>
  <si>
    <t>консультаційні та інформаційні послуги</t>
  </si>
  <si>
    <t>План поточного року</t>
  </si>
  <si>
    <t>Зобов'язання</t>
  </si>
  <si>
    <t xml:space="preserve">Сума, валюта за договорами </t>
  </si>
  <si>
    <t>Процентна ставка</t>
  </si>
  <si>
    <t>модернізація, модифікація (добудова, дообладнання, реконструкція) основних засобів</t>
  </si>
  <si>
    <t>Розвиток виробництва</t>
  </si>
  <si>
    <t>витрати на благодійну допомогу</t>
  </si>
  <si>
    <t xml:space="preserve">Вид кредитного продукту та цільове призначення </t>
  </si>
  <si>
    <t xml:space="preserve">ІV </t>
  </si>
  <si>
    <t>за минулий рік</t>
  </si>
  <si>
    <t>за плановий рік</t>
  </si>
  <si>
    <t xml:space="preserve">      4. Діючі фінансові зобов'язання підприємства</t>
  </si>
  <si>
    <t xml:space="preserve">      5. Інформація щодо отримання та повернення залучених коштів</t>
  </si>
  <si>
    <t xml:space="preserve">ІІІ </t>
  </si>
  <si>
    <t xml:space="preserve">І </t>
  </si>
  <si>
    <t xml:space="preserve">ІІ </t>
  </si>
  <si>
    <t>витрати на утримання основних фондів, інших необоротних активів загальногосподарського використання,  у тому числі:</t>
  </si>
  <si>
    <t>рік</t>
  </si>
  <si>
    <t>Інші операційні витрати, усього, у тому числі:</t>
  </si>
  <si>
    <t>Капітальні інвестиції, усього,
у тому числі:</t>
  </si>
  <si>
    <t>податок на доходи фізичних осіб</t>
  </si>
  <si>
    <t>акцизний податок</t>
  </si>
  <si>
    <t>Вид діяльності</t>
  </si>
  <si>
    <t>Заборгованість на останню дату</t>
  </si>
  <si>
    <t>Заборгованість за кредитами на початок ______ року</t>
  </si>
  <si>
    <t>Заборгованість за кредитами на кінець ______ року</t>
  </si>
  <si>
    <t>Бюджетне фінансування</t>
  </si>
  <si>
    <t>кредити</t>
  </si>
  <si>
    <t>Повернення коштів за короткостроковими зобов'язаннями, у тому числі:</t>
  </si>
  <si>
    <t>Отримання коштів за короткостроковими зобов'язаннями, у тому числі:</t>
  </si>
  <si>
    <t xml:space="preserve">позики </t>
  </si>
  <si>
    <t>у тому числі за кварталами</t>
  </si>
  <si>
    <t>Фінансовий результат до оподаткування</t>
  </si>
  <si>
    <t>І. Формування фінансових результатів</t>
  </si>
  <si>
    <t>Оптимальне значення</t>
  </si>
  <si>
    <t>Примітки</t>
  </si>
  <si>
    <t>у тому числі:</t>
  </si>
  <si>
    <r>
      <t>у тому числі:</t>
    </r>
    <r>
      <rPr>
        <i/>
        <sz val="14"/>
        <rFont val="Times New Roman"/>
        <family val="1"/>
        <charset val="204"/>
      </rPr>
      <t xml:space="preserve"> </t>
    </r>
  </si>
  <si>
    <t>рентна плата за транспортування</t>
  </si>
  <si>
    <t>Середньооблікова кількість штатних працівників</t>
  </si>
  <si>
    <t>витрати, пов'язані з використанням власних службових автомобілів</t>
  </si>
  <si>
    <t>Дохід від участі в капіталі (розшифрувати)</t>
  </si>
  <si>
    <t>Інші фінансові доходи (розшифрувати)</t>
  </si>
  <si>
    <t>Фінансові витрати (розшифрувати)</t>
  </si>
  <si>
    <t>Втрати від участі в капіталі (розшифрувати)</t>
  </si>
  <si>
    <t>Інші фонди (розшифрувати)</t>
  </si>
  <si>
    <t>Інші цілі (розшифрувати)</t>
  </si>
  <si>
    <t>Усього витрат</t>
  </si>
  <si>
    <t>облігації</t>
  </si>
  <si>
    <t>Інформація</t>
  </si>
  <si>
    <t>інші витрати (розшифрувати)</t>
  </si>
  <si>
    <t>Найменування  банку</t>
  </si>
  <si>
    <t>Інші джерела (розшифрувати)</t>
  </si>
  <si>
    <t>за КОАТУУ</t>
  </si>
  <si>
    <t>за КОПФГ</t>
  </si>
  <si>
    <t xml:space="preserve">за ЄДРПОУ </t>
  </si>
  <si>
    <t>у тому числі за основними видами діяльності за КВЕД</t>
  </si>
  <si>
    <t>Плановий рік</t>
  </si>
  <si>
    <t>Код за ЄДРПОУ</t>
  </si>
  <si>
    <t>Рік</t>
  </si>
  <si>
    <t>Витрати на збут</t>
  </si>
  <si>
    <t>Адміністративні витрати</t>
  </si>
  <si>
    <t>EBITDA</t>
  </si>
  <si>
    <t>Власний капітал</t>
  </si>
  <si>
    <t>Розподіл чистого прибутку</t>
  </si>
  <si>
    <t>ІІІ. Рух грошових коштів</t>
  </si>
  <si>
    <t>IІ. Розрахунки з бюджетом</t>
  </si>
  <si>
    <t>І. Рух коштів у результаті операційної діяльності</t>
  </si>
  <si>
    <t>II. Рух коштів у результаті інвестиційної діяльності</t>
  </si>
  <si>
    <t>Чистий рух коштів від інвестиційної діяльності </t>
  </si>
  <si>
    <t>III. Рух коштів у результаті фінансової діяльності</t>
  </si>
  <si>
    <t>Чистий рух коштів від фінансової діяльності </t>
  </si>
  <si>
    <t>Прогноз на поточний рік</t>
  </si>
  <si>
    <t>Розрахунок показника EBITDA</t>
  </si>
  <si>
    <t xml:space="preserve">Вплив зміни валютних курсів на залишок коштів </t>
  </si>
  <si>
    <t>Довгострокові зобов'язання і забезпечення</t>
  </si>
  <si>
    <t>Поточні зобов'язання і забезпечення</t>
  </si>
  <si>
    <t>Собівартість реалізованої продукції (товарів, робіт, послуг)</t>
  </si>
  <si>
    <t>у тому числі на державну частку</t>
  </si>
  <si>
    <t>&gt; 1</t>
  </si>
  <si>
    <t>транспортні витрати</t>
  </si>
  <si>
    <t>Коефіцієнти рентабельності та прибутковості</t>
  </si>
  <si>
    <t>Аналіз капітальних інвестицій</t>
  </si>
  <si>
    <t>Коефіцієнти фінансової стійкості та ліквідності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</si>
  <si>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</si>
  <si>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</si>
  <si>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</si>
  <si>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</si>
  <si>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>Стандарти звітності П(с)БОУ</t>
  </si>
  <si>
    <t>Стандарти звітності МСФЗ</t>
  </si>
  <si>
    <t>Перенесено з додаткового капіталу</t>
  </si>
  <si>
    <t>Марка</t>
  </si>
  <si>
    <t>Рік придбання</t>
  </si>
  <si>
    <t>Витрати, усього</t>
  </si>
  <si>
    <t>Договір</t>
  </si>
  <si>
    <t>Дата початку оренди</t>
  </si>
  <si>
    <t>Основні фінансові показники</t>
  </si>
  <si>
    <t>Чистий дохід від реалізації продукції (товарів, робіт, послуг)</t>
  </si>
  <si>
    <t>державними унітарними підприємствами та їх об'єднаннями до державного бюджету</t>
  </si>
  <si>
    <t>Загальна кошторисна вартість</t>
  </si>
  <si>
    <t>Первісна балансова вартість введених потужностей на початок планового року</t>
  </si>
  <si>
    <t>Капітальні інвестиції</t>
  </si>
  <si>
    <t>IV. Капітальні інвестиції</t>
  </si>
  <si>
    <t xml:space="preserve">IV. Капітальні інвестиції </t>
  </si>
  <si>
    <t>VI. Звіт про фінансовий стан</t>
  </si>
  <si>
    <t>V. Коефіцієнтний аналіз</t>
  </si>
  <si>
    <t>8. Джерела капітальних інвестицій</t>
  </si>
  <si>
    <t>курсові різниці</t>
  </si>
  <si>
    <t>2012/1</t>
  </si>
  <si>
    <t>4010</t>
  </si>
  <si>
    <t>x</t>
  </si>
  <si>
    <t>Адміністративні витрати, у тому числі:</t>
  </si>
  <si>
    <t>Витрати на збут, у тому числі:</t>
  </si>
  <si>
    <t>Рентабельність EBITDA</t>
  </si>
  <si>
    <t>Коефіцієнт фінансової стійкості</t>
  </si>
  <si>
    <t>Пояснення та обґрунтування до запланованого рівня доходів/витрат</t>
  </si>
  <si>
    <t>Елементи операційних витрат</t>
  </si>
  <si>
    <t xml:space="preserve">      3. Інформація про бізнес підприємства (код рядка 1000 фінансового плану)</t>
  </si>
  <si>
    <t>Найменування об’єкта</t>
  </si>
  <si>
    <t>9. Капітальне будівництво (рядок 4010 таблиці 4)</t>
  </si>
  <si>
    <t>Коди</t>
  </si>
  <si>
    <t>Неконтрольована частка</t>
  </si>
  <si>
    <t>плановий рік +1 рік</t>
  </si>
  <si>
    <t>плановий рік +2 роки</t>
  </si>
  <si>
    <t>плановий рік +3 роки</t>
  </si>
  <si>
    <t>директор</t>
  </si>
  <si>
    <t>працівники</t>
  </si>
  <si>
    <t>Найменування показника</t>
  </si>
  <si>
    <t>Інформація згідно із стратегічним планом розвитку</t>
  </si>
  <si>
    <t>Усього зобов'язання і забезпечення</t>
  </si>
  <si>
    <t>Усього активи</t>
  </si>
  <si>
    <t>Доходи і витрати (деталізація)</t>
  </si>
  <si>
    <t>I. Формування фінансових результатів</t>
  </si>
  <si>
    <t>Ковенанти/обмежувальні коефіцієнти</t>
  </si>
  <si>
    <t>Плановий рік до факту минулого року, %</t>
  </si>
  <si>
    <t>адміністративно-управлінський персонал</t>
  </si>
  <si>
    <t>Незавершене будівництво на початок планового року</t>
  </si>
  <si>
    <t>власні кошти</t>
  </si>
  <si>
    <t>кредитні кошти</t>
  </si>
  <si>
    <t>інші джерела (зазначити джерело)</t>
  </si>
  <si>
    <t xml:space="preserve">Найменування об’єктів </t>
  </si>
  <si>
    <t>Власні кошти (розшифрувати)</t>
  </si>
  <si>
    <t>Валовий прибуток/збиток</t>
  </si>
  <si>
    <t>витрати на сировину та основні матеріали</t>
  </si>
  <si>
    <t>Матеріальні витрати, у тому числі:</t>
  </si>
  <si>
    <t xml:space="preserve">      2. Перелік підприємств, які включені до консолідованого (зведеного) фінансового плану</t>
  </si>
  <si>
    <t>Найменування підприємства</t>
  </si>
  <si>
    <t>Питома вага в загальному обсязі реалізації, %</t>
  </si>
  <si>
    <t>кількість продукції/             наданих послуг, одиниця виміру</t>
  </si>
  <si>
    <t>Дата видачі/погашення (графік)</t>
  </si>
  <si>
    <t xml:space="preserve">Довгострокові зобов'язання, усього </t>
  </si>
  <si>
    <t>Короткострокові зобов'язання, усього</t>
  </si>
  <si>
    <t>Інші фінансові зобов'язання, усього</t>
  </si>
  <si>
    <t xml:space="preserve">у тому числі </t>
  </si>
  <si>
    <t>Рік початку                і закінчення будівництва</t>
  </si>
  <si>
    <t>Інформація щодо проектно-кошторисної документації (стан розроблення, затвердження,                                     у разі затвердження зазначити орган, яким затверджено, та відповідний документ)</t>
  </si>
  <si>
    <t>Збільшення</t>
  </si>
  <si>
    <t>Характеризує ефективність використання активів підприємства</t>
  </si>
  <si>
    <t>Характеризує ефективність господарської діяльності підприємства</t>
  </si>
  <si>
    <t>Характеризує співвідношення власних та позикових коштів і залежність підприємства від зовнішніх фінансових джерел</t>
  </si>
  <si>
    <t>Характеризує інвестиційну політику підприємства</t>
  </si>
  <si>
    <t>Показує достатність ресурсів підприємства, які може бути використано для погашення його поточних зобов'язань.  Нормативним значенням для цього показника є &gt; 1–1,5</t>
  </si>
  <si>
    <t>Мета використання</t>
  </si>
  <si>
    <t>освоєння капітальних вкладень</t>
  </si>
  <si>
    <t>фінансування капітальних інвестицій (оплата грошовими коштами), усього</t>
  </si>
  <si>
    <t>План з повернення коштів</t>
  </si>
  <si>
    <t>Інші коефіцієнти/ковенанти, якщо такі передбачені умовами кредитних договорів, із зазначенням банку, валюти та суми зобов'язання на дату останньої звітності, строку погашення. У графі "Оптимальне значення" вказати граничне значення коефіцієнта</t>
  </si>
  <si>
    <t>План із залучення коштів</t>
  </si>
  <si>
    <t>плановий рік
+4 роки</t>
  </si>
  <si>
    <t>(    )</t>
  </si>
  <si>
    <t>Інші операційні доходи</t>
  </si>
  <si>
    <t>Дохід від участі в капіталі</t>
  </si>
  <si>
    <t>Втрати від участі в капіталі</t>
  </si>
  <si>
    <t>Інші фінансові доходи</t>
  </si>
  <si>
    <t>Фінансові витрати</t>
  </si>
  <si>
    <t>Інші доходи, усього, у тому числі:</t>
  </si>
  <si>
    <t>Інші доходи</t>
  </si>
  <si>
    <t>Інші витрати</t>
  </si>
  <si>
    <t>Витрати з податку на прибуток</t>
  </si>
  <si>
    <t>Дохід з податку на прибуток</t>
  </si>
  <si>
    <t xml:space="preserve">Прибуток від припиненої діяльності після оподаткування </t>
  </si>
  <si>
    <t xml:space="preserve">Збиток від припиненої діяльності після оподаткування </t>
  </si>
  <si>
    <t>Залишок коштів на початок періоду</t>
  </si>
  <si>
    <t>Чистий рух коштів від операційної діяльності</t>
  </si>
  <si>
    <t>Чистий рух коштів від фінансової діяльності</t>
  </si>
  <si>
    <t>Залишок коштів на кінець періоду</t>
  </si>
  <si>
    <t>Рентабельність діяльності</t>
  </si>
  <si>
    <t>Рентабельність активів</t>
  </si>
  <si>
    <t>Рентабельність власного капіталу</t>
  </si>
  <si>
    <t>Коефіцієнт зносу основних засобів</t>
  </si>
  <si>
    <t>Необоротні активи, усього, у тому числі:</t>
  </si>
  <si>
    <t>первісна вартість</t>
  </si>
  <si>
    <t>знос</t>
  </si>
  <si>
    <t>Оборотні активи, усього, у тому числі:</t>
  </si>
  <si>
    <t>VІI. Кредитна політика</t>
  </si>
  <si>
    <t>7000</t>
  </si>
  <si>
    <t>7001</t>
  </si>
  <si>
    <t>7002</t>
  </si>
  <si>
    <t>7003</t>
  </si>
  <si>
    <t>7010</t>
  </si>
  <si>
    <t>7011</t>
  </si>
  <si>
    <t>7012</t>
  </si>
  <si>
    <t>7013</t>
  </si>
  <si>
    <t>VIII. Дані про персонал та витрати на оплату праці</t>
  </si>
  <si>
    <t>8000</t>
  </si>
  <si>
    <t>8001</t>
  </si>
  <si>
    <t>8002</t>
  </si>
  <si>
    <t>8003</t>
  </si>
  <si>
    <t>8010</t>
  </si>
  <si>
    <t>8020</t>
  </si>
  <si>
    <t>8021</t>
  </si>
  <si>
    <t>8022</t>
  </si>
  <si>
    <t>8023</t>
  </si>
  <si>
    <t>1050/1</t>
  </si>
  <si>
    <t>Інші операційні доходи, усього, у тому числі:</t>
  </si>
  <si>
    <t>Інші витрати, усього, у тому числі:</t>
  </si>
  <si>
    <t>Фінансовий результат від операційної діяльності, рядок 1100</t>
  </si>
  <si>
    <t>Нараховані до сплати відрахування частини чистого прибутку, усього, у тому числі:</t>
  </si>
  <si>
    <t>погашення реструктуризованих та відстрочених сум, що підлягають сплаті в поточному році до бюджетів та державних цільових фондів</t>
  </si>
  <si>
    <t xml:space="preserve">Надходження грошових коштів від операційної діяльності </t>
  </si>
  <si>
    <t>Повернення податків і зборів, у тому числі:</t>
  </si>
  <si>
    <t>податку на додану вартість</t>
  </si>
  <si>
    <t>Надходження авансів від покупців і замовників</t>
  </si>
  <si>
    <t>Видатки грошових коштів від операційної діяльності</t>
  </si>
  <si>
    <t xml:space="preserve">Розрахунки за продукцію (товари, роботи та послуги) </t>
  </si>
  <si>
    <t xml:space="preserve">Розрахунки з оплати праці </t>
  </si>
  <si>
    <t>Зобов’язання з податків, зборів та інших обов’язкових платежів, у тому числі:</t>
  </si>
  <si>
    <t>податок на прибуток підприємств</t>
  </si>
  <si>
    <t>податок на додану вартість</t>
  </si>
  <si>
    <t>інші обов’язкові платежі, у тому числі:</t>
  </si>
  <si>
    <t>відрахування частини чистого прибутку державними підприємствами</t>
  </si>
  <si>
    <t>3146/1</t>
  </si>
  <si>
    <t xml:space="preserve">відрахування частини чистого прибутку до фонду на виплату дивідендів на державну частку господарськими товариствами </t>
  </si>
  <si>
    <t>3146/2</t>
  </si>
  <si>
    <t xml:space="preserve">Надходження грошових коштів від інвестиційної діяльності </t>
  </si>
  <si>
    <t>Виручка від реалізації фінансових інвестицій</t>
  </si>
  <si>
    <t xml:space="preserve">Виручка від реалізації необоротних активів </t>
  </si>
  <si>
    <t xml:space="preserve">Видатки грошових коштів від інвестиційної діяльності </t>
  </si>
  <si>
    <t xml:space="preserve">Надходження грошових коштів від фінансової діяльності </t>
  </si>
  <si>
    <t>Надходження від власного капіталу</t>
  </si>
  <si>
    <t>Отримання коштів за довгостроковими зобов'язаннями, у тому числі:</t>
  </si>
  <si>
    <t xml:space="preserve">Видатки грошових коштів від фінансової діяльності </t>
  </si>
  <si>
    <t>Витрачання на викуп власних акцій</t>
  </si>
  <si>
    <t>Повернення коштів за довгостроковими зобов'язаннями, у тому числі:</t>
  </si>
  <si>
    <t xml:space="preserve">Сплата дивідендів </t>
  </si>
  <si>
    <t>капітальний ремонт</t>
  </si>
  <si>
    <t>Зменшення</t>
  </si>
  <si>
    <t xml:space="preserve">      1. Дані про підприємство, персонал та витрати на оплату праці</t>
  </si>
  <si>
    <t>6. Витрати, пов'язані з використанням власних службових автомобілів (у складі адміністративних витрат, рядок 1031)</t>
  </si>
  <si>
    <t>7. Витрати на оренду службових автомобілів (у складі адміністративних витрат, рядок 1032)</t>
  </si>
  <si>
    <t>плюс амортизація, рядок 1430</t>
  </si>
  <si>
    <t>мінус операційні доходи від курсових різниць, рядок 1071</t>
  </si>
  <si>
    <t>плюс операційні витрати від курсових різниць, рядок 1081</t>
  </si>
  <si>
    <t>мінус значні нетипові операційні доходи, рядок 1072</t>
  </si>
  <si>
    <t>плюс значні нетипові операційні витрати, рядок 1082</t>
  </si>
  <si>
    <r>
      <t xml:space="preserve">Середня кількість працівників </t>
    </r>
    <r>
      <rPr>
        <sz val="14"/>
        <rFont val="Times New Roman"/>
        <family val="1"/>
        <charset val="204"/>
      </rPr>
      <t>(штатних працівників, зовнішніх сумісників та працівників, що працюють за цивільно-правовими договорами)</t>
    </r>
    <r>
      <rPr>
        <b/>
        <sz val="14"/>
        <rFont val="Times New Roman"/>
        <family val="1"/>
        <charset val="204"/>
      </rPr>
      <t>, у тому числі:</t>
    </r>
  </si>
  <si>
    <t xml:space="preserve"> У разі збільшення витрат на оплату праці в плановому році порівняно з установленим рівнем поточного року та фактом попереднього року надаються відповідні обґрунтування. </t>
  </si>
  <si>
    <t>Плановий рік до плану
поточного року, %</t>
  </si>
  <si>
    <t>Плановий рік до факту
минулого року, %</t>
  </si>
  <si>
    <t>Документ, яким затверджений титул будови,
із зазначенням органу, який його погодив</t>
  </si>
  <si>
    <t>факт
минулого року</t>
  </si>
  <si>
    <t>фінансовий план
поточного року</t>
  </si>
  <si>
    <t>плановий рік</t>
  </si>
  <si>
    <t>ІІІ. Рух грошових коштів (за прямим методом)</t>
  </si>
  <si>
    <t>Фінансовий план
поточного року</t>
  </si>
  <si>
    <t>Цільове фінансування</t>
  </si>
  <si>
    <t>Отримано залучених коштів, усього, у тому числі:</t>
  </si>
  <si>
    <t>Повернено залучених коштів, усього, у тому числі:</t>
  </si>
  <si>
    <t>Сплата податків та зборів до Державного бюджету України (податкові платежі), усього, у тому числі:</t>
  </si>
  <si>
    <t>Сплата податків та зборів до місцевих бюджетів (податкові платежі)</t>
  </si>
  <si>
    <t>Усього виплат на користь держави</t>
  </si>
  <si>
    <t>Інші податки, збори та платежі на користь держави, усього, у тому числі:</t>
  </si>
  <si>
    <t>відрахування частини чистого прибутку державними унітарними підприємствами та їх об'єднаннями</t>
  </si>
  <si>
    <t>Інші податки, збори та платежі на користь держави,
усього, у тому числі:</t>
  </si>
  <si>
    <t xml:space="preserve">єдиний внесок на загальнообов'язкове державне соціальне страхування               </t>
  </si>
  <si>
    <t xml:space="preserve">Сплата податків, зборів та інших обов'язкових платежів </t>
  </si>
  <si>
    <t>інші податки та збори (розшифрувати)</t>
  </si>
  <si>
    <t>Сплата податків та зборів до місцевих бюджетів (податкові платежі), усього, у тому числі:</t>
  </si>
  <si>
    <t>митні платежі</t>
  </si>
  <si>
    <t xml:space="preserve">єдиний внесок на загальнообов'язкове державне соціальне страхування                      </t>
  </si>
  <si>
    <t>Погашення податкового боргу, усього, у тому числі:</t>
  </si>
  <si>
    <t>інші (штрафи, пені, неустойки) (розшифрувати)</t>
  </si>
  <si>
    <t>земельний податок</t>
  </si>
  <si>
    <t>Коефіцієнт відношення боргу до EBITDA
(довгострокові зобов'язання, рядок 6030 + поточні зобов'язання, рядок 6040) / EBITDA, рядок 1310</t>
  </si>
  <si>
    <t>Плановий рік до прогнозу на поточний рік, %</t>
  </si>
  <si>
    <t>Чистий фінансовий результат</t>
  </si>
  <si>
    <t>Чистий фінансовий результат, у тому числі:</t>
  </si>
  <si>
    <t>Одиниця виміру, тис. грн</t>
  </si>
  <si>
    <t xml:space="preserve">Прибуток </t>
  </si>
  <si>
    <t>Збиток</t>
  </si>
  <si>
    <t>податок на додану вартість, що підлягає сплаті до бюджету за підсумками звітного періоду</t>
  </si>
  <si>
    <t>податок на додану вартість, що підлягає відшкодуванню з бюджету за підсумками звітного періоду</t>
  </si>
  <si>
    <t>рентна плата за користування надрами</t>
  </si>
  <si>
    <t>відрахування частини чистого прибутку господарськими товариствами, у статутному капіталі яких більше 50 відсотків акцій (часток, паїв) належать державі, на виплату дивідендів на державну частку</t>
  </si>
  <si>
    <t>основні засоби</t>
  </si>
  <si>
    <t>гроші та їх еквіваленти</t>
  </si>
  <si>
    <t>У тому числі державні гранти і субсидії</t>
  </si>
  <si>
    <t>У тому числі фінансові запозичення</t>
  </si>
  <si>
    <t>довгострокові зобов'язання</t>
  </si>
  <si>
    <t>короткострокові зобов'язання</t>
  </si>
  <si>
    <t>інші фінансові зобов'язання</t>
  </si>
  <si>
    <t>Середньомісячні витрати на оплату праці одного працівника (грн), усього, у тому числі:</t>
  </si>
  <si>
    <t>Витрати на сировину та основні матеріали</t>
  </si>
  <si>
    <t xml:space="preserve">Витрати на паливо </t>
  </si>
  <si>
    <t>Витрати на електроенергію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</si>
  <si>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</si>
  <si>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Амортизація основних засобів і нематеріальних активів</t>
  </si>
  <si>
    <t>Інші витрати (розшифрувати)</t>
  </si>
  <si>
    <t>господарськими товариствами, у статутному капіталі яких більше 50 відсотків акцій (часток, паїв) належать державі, на виплату дивідендів</t>
  </si>
  <si>
    <t>Виручка від реалізації продукції (товарів, робіт, послуг)</t>
  </si>
  <si>
    <t>Коефіцієнт фінансової стійкості
(власний капітал, рядок 6080 / (довгострокові зобов'язання, рядок 6030 + поточні зобов'язання, рядок 6040))</t>
  </si>
  <si>
    <t>Коефіцієнт поточної ліквідності (покриття)
(оборотні активи, рядок 6010 / поточні зобов'язання, рядок 6040)</t>
  </si>
  <si>
    <t>Коефіцієнт відношення капітальних інвестицій до амортизації
(капітальні інвестиції, рядок 4000 / амортизація, рядок 1430)</t>
  </si>
  <si>
    <t>Коефіцієнт відношення капітальних інвестицій до чистого доходу від реалізації продукції (товарів, робіт, послуг)
(капітальні інвестиції, рядок 4000 / чистий дохід від реалізації продукції (товарів, робіт, послуг), рядок 1000)</t>
  </si>
  <si>
    <t>Коефіцієнт зносу основних засобів 
(сума зносу, рядок 6003 / первісна вартість основних засобів, рядок 6002)</t>
  </si>
  <si>
    <t>Фонд оплати праці, тис. грн, у тому числі:</t>
  </si>
  <si>
    <t>Витрати на оплату праці, тис. грн, у тому числі:</t>
  </si>
  <si>
    <t>чистий дохід  від реалізації продукції (товарів, робіт, послуг),     тис. грн</t>
  </si>
  <si>
    <t>ціна одиниці     (вартість  продукції/     наданих послуг), грн</t>
  </si>
  <si>
    <t>тис. грн (без ПДВ)</t>
  </si>
  <si>
    <t>Валова рентабельність
(валовий прибуток, рядок 1020 / чистий дохід від реалізації продукції (товарів, робіт, послуг), рядок 1000) х 100, %</t>
  </si>
  <si>
    <t>Рентабельність EBITDA
(EBITDA, рядок 1310 / чистий дохід від реалізації продукції (товарів, робіт, послуг), рядок 1000) х 100, %</t>
  </si>
  <si>
    <t>Рентабельність діяльності
(чистий фінансовий результат, рядок 1200 / чистий дохід від реалізації продукції (товарів, робіт, послуг), рядок 1000) х 100, %</t>
  </si>
  <si>
    <t>Рентабельність активів
(чистий фінансовий результат, рядок 1200 / вартість активів, рядок 6020) х 100, %</t>
  </si>
  <si>
    <t>Рентабельність власного капіталу
(чистий фінансовий результат, рядок 1200 / власний капітал, рядок 6080) х 100, %</t>
  </si>
  <si>
    <t>витрати на миючі та дезинфікуючі засоби</t>
  </si>
  <si>
    <t>витрати на опалення офісу</t>
  </si>
  <si>
    <t>витрати на освітлення офісу</t>
  </si>
  <si>
    <t>ЄСВ</t>
  </si>
  <si>
    <t>військовий збір</t>
  </si>
  <si>
    <t>комунальне підприємство</t>
  </si>
  <si>
    <t>Х</t>
  </si>
  <si>
    <t>комунальна</t>
  </si>
  <si>
    <t>витрати на оновлення посуду</t>
  </si>
  <si>
    <t>86.10</t>
  </si>
  <si>
    <t>Діяльність лікарняних закладів</t>
  </si>
  <si>
    <t>інші доходи (розшифрувати) Оренда/, цільове фінансування</t>
  </si>
  <si>
    <t>Охорона здоров'я</t>
  </si>
  <si>
    <t xml:space="preserve">інші витрати на збут </t>
  </si>
  <si>
    <t xml:space="preserve">Комунальне некомерційне підприємство ''Роменська центральна районна лікарня'' Роменської міської ради </t>
  </si>
  <si>
    <t>01981477</t>
  </si>
  <si>
    <t>(05448) 5 16 93</t>
  </si>
  <si>
    <t>Сумська обл., м. Ромни</t>
  </si>
  <si>
    <t xml:space="preserve">КНП «Роменська ЦРЛ» РМР </t>
  </si>
  <si>
    <t>М.П.</t>
  </si>
  <si>
    <t>ФІНАНСОВИЙ ПЛАН</t>
  </si>
  <si>
    <t xml:space="preserve">комунального некомерційного підприємства «Роменська центральна районна лікарня» Роменської міської ради </t>
  </si>
  <si>
    <t>на 2020 рік</t>
  </si>
  <si>
    <t>керівник</t>
  </si>
  <si>
    <t xml:space="preserve">Цільове фінансування </t>
  </si>
  <si>
    <t>ціна одиниці     (вартість  продукції/     наданих послуг), грн тариф / глобальна ставка</t>
  </si>
  <si>
    <t>Пакети медичних послуг 86.10 "Діяльність лікувальних закладів"</t>
  </si>
  <si>
    <t>4. Стаціонарна допомога дорослим та дітям без проведення хірургічних операцій</t>
  </si>
  <si>
    <t>5. Медична допомога при гострому мозковому інсульті в стаціонарних умовах</t>
  </si>
  <si>
    <t>7. Медична допомога при пологах</t>
  </si>
  <si>
    <t>9. Амбулаторна вторинна (спеціалізована) та третинна (високоспеціалізована) медична допомога дорослим та дітям, включаючи медичну реабілітацію та медичну допомогу</t>
  </si>
  <si>
    <t>10. мамографія</t>
  </si>
  <si>
    <t>11. Гістероскопія</t>
  </si>
  <si>
    <t>12. Езофагогастродуоденоскопія</t>
  </si>
  <si>
    <t>13. Колоноскопія</t>
  </si>
  <si>
    <t>14. Цистоскопія</t>
  </si>
  <si>
    <t>15. Бронхоскопія</t>
  </si>
  <si>
    <t>16. Лікування пацієнтів методом екстра корпорального гемодіалізу в амбулаторних умовах</t>
  </si>
  <si>
    <t>21. Діагностика, лікування та супровід осіб з ВІЛ</t>
  </si>
  <si>
    <t>31. Стаціонарна допомога пацієнтам з гострою респіраторною хворобою COVID-19</t>
  </si>
  <si>
    <t>3. Хірургічні операції дорослим та дітям у стаціонарних умовах</t>
  </si>
  <si>
    <t>Платні медпослуги, що надаються у відділенні, що утримується за рахунок спецкоштів</t>
  </si>
  <si>
    <t xml:space="preserve">інші операційні доходи </t>
  </si>
  <si>
    <t>0</t>
  </si>
  <si>
    <t>Тетяна ЯРОШЕНКО</t>
  </si>
  <si>
    <t>Юлія ЯНЧУК</t>
  </si>
  <si>
    <t>Валентина ГУНЬКОВА</t>
  </si>
  <si>
    <t>ПОГОДЖЕНО</t>
  </si>
  <si>
    <t>РОЗГЛЯНУТО</t>
  </si>
  <si>
    <t>ЗАТВЕРДЖЕНО</t>
  </si>
  <si>
    <t xml:space="preserve">ГУНЬКОВА В.В. </t>
  </si>
  <si>
    <t>Придбання кисневого концентратора</t>
  </si>
  <si>
    <t>Придбання монітору нагляду за пацієнтом</t>
  </si>
  <si>
    <t>Придбання стерилізаційного обладнання</t>
  </si>
  <si>
    <t>Придбання шприцевого насоса</t>
  </si>
  <si>
    <t>Придбання випромінювача</t>
  </si>
  <si>
    <t>Придбання апарату штучної вентиляції легенів</t>
  </si>
  <si>
    <t xml:space="preserve">Апарат  рентгенівський пересувний </t>
  </si>
  <si>
    <t>Апарат спектрофотометр</t>
  </si>
  <si>
    <t>Монітор нагляду за пацієнтом</t>
  </si>
  <si>
    <t xml:space="preserve"> Кисневий концентратор</t>
  </si>
  <si>
    <t>Машина пральна</t>
  </si>
  <si>
    <t>Машина прасувальна</t>
  </si>
  <si>
    <t>Кондиціонери</t>
  </si>
  <si>
    <t>Капітальний ремонт поліклініки</t>
  </si>
  <si>
    <t>Капітальний ремонт хачоблоку</t>
  </si>
  <si>
    <t>Капітальний ремонт І поверху корпусу №1</t>
  </si>
  <si>
    <t>Капітальний хірургічного відділення</t>
  </si>
  <si>
    <t>Придбанн електрокардіографа 3-канального</t>
  </si>
  <si>
    <t>Придбання спірометра</t>
  </si>
  <si>
    <t>Придбання електрокардіографа БИОМЕД</t>
  </si>
  <si>
    <t>Відсмоктувач медичний</t>
  </si>
  <si>
    <t>Концентратор кисневий</t>
  </si>
  <si>
    <t>Система моніторингу фіз. показників</t>
  </si>
  <si>
    <t xml:space="preserve">Набір інструментів паталогоанатомічний </t>
  </si>
  <si>
    <t xml:space="preserve">Система аналізу крові </t>
  </si>
  <si>
    <t>Рампа подачі кисню</t>
  </si>
  <si>
    <t>Аквадистилятор</t>
  </si>
  <si>
    <t>Апарат ШВЛ</t>
  </si>
  <si>
    <t>Маска для CPAP</t>
  </si>
  <si>
    <t>Лазер хірургічний</t>
  </si>
  <si>
    <t>Аудіометр</t>
  </si>
  <si>
    <t>Ширма медична</t>
  </si>
  <si>
    <t>Придбання лампи бактерицидної</t>
  </si>
  <si>
    <t>Маска киснева</t>
  </si>
  <si>
    <t>Кисневий концентратор</t>
  </si>
  <si>
    <t>23. Стаціонарна паліативна медична допомога дорослим та дітям</t>
  </si>
  <si>
    <t>24. Мобільна паліативна медична допомога дорослим та дітям</t>
  </si>
  <si>
    <t>26. Медична реабілітація дорослих та дітей від трьох років з ураженням опорно-рухового апарату</t>
  </si>
  <si>
    <t>27. Медична реабілітація дорослих та дітей від трьох років з ураженням нервової системи</t>
  </si>
  <si>
    <t>35. Ведення вагітності в амбулаторних умовах</t>
  </si>
  <si>
    <t>цільове фінансування</t>
  </si>
  <si>
    <t>інші операційні витрати</t>
  </si>
  <si>
    <t>Фактичний показник за 2021 рік</t>
  </si>
  <si>
    <t>Програми забезпечення медичним обслуговуванням населення підприємствами охорони здоров’я Роменської міської територіальної громади на 2022-2024 роки</t>
  </si>
  <si>
    <t>41. Готовність реагування на інфекційні хвороби та епідемії</t>
  </si>
  <si>
    <t>47. Хірургічні операції дорослим та дітям в умовах стаціонару одного дня</t>
  </si>
  <si>
    <t>коеф: з 01.01.-31.03. - 0,8, з 01.04.-30.06. - 0,75, з 01.07.-.30.09- 0,7, з 01.10.-31.12. - 0,65</t>
  </si>
  <si>
    <t>коеф 1,03</t>
  </si>
  <si>
    <t>глобальна ставка 23539</t>
  </si>
  <si>
    <t>глобальна ставка - 29066893,22</t>
  </si>
  <si>
    <t>коеф: з 01.01.-31.03. - 0,2, з 01.04.-30.06. - 0,25, з 01.07.-.30.09- 0,3, з 01.10.-31.12. - 0,35</t>
  </si>
  <si>
    <t>Василь МАРЮХА</t>
  </si>
  <si>
    <t>Начальник управління фінансів Роменської міської ради</t>
  </si>
  <si>
    <t>Начальник управління економічного розвитку Роменської міської ради</t>
  </si>
  <si>
    <t>Заступник міського голови з питань діяльності виконавчих органів ради</t>
  </si>
  <si>
    <t>Рішення виконавчого комітету Роменської міської ради</t>
  </si>
  <si>
    <r>
      <t xml:space="preserve">Суб'єкт управління  </t>
    </r>
    <r>
      <rPr>
        <b/>
        <i/>
        <sz val="12"/>
        <rFont val="Times New Roman"/>
        <family val="1"/>
        <charset val="204"/>
      </rPr>
      <t xml:space="preserve"> </t>
    </r>
  </si>
  <si>
    <r>
      <t xml:space="preserve">Середня кількість працівників </t>
    </r>
    <r>
      <rPr>
        <sz val="12"/>
        <rFont val="Times New Roman"/>
        <family val="1"/>
        <charset val="204"/>
      </rPr>
      <t>(штатних працівників, зовнішніх сумісників та працівників, що працюють за цивільно-правовими договорами)</t>
    </r>
    <r>
      <rPr>
        <b/>
        <sz val="12"/>
        <rFont val="Times New Roman"/>
        <family val="1"/>
        <charset val="204"/>
      </rPr>
      <t>, у тому числі:</t>
    </r>
  </si>
  <si>
    <t>Головний лікар КНП "Роменська ЦРЛ" РМР</t>
  </si>
  <si>
    <r>
      <t xml:space="preserve">Інші витрати  </t>
    </r>
    <r>
      <rPr>
        <i/>
        <sz val="12"/>
        <rFont val="Times New Roman"/>
        <family val="1"/>
        <charset val="204"/>
      </rPr>
      <t>Витрати на послуги сторонніх організацій, в т.с. послуги по проведенню лабораторних аналізів</t>
    </r>
  </si>
  <si>
    <r>
      <t xml:space="preserve">інші адміністративні витрати </t>
    </r>
    <r>
      <rPr>
        <i/>
        <sz val="12"/>
        <rFont val="Times New Roman"/>
        <family val="1"/>
        <charset val="204"/>
      </rPr>
      <t>(бланки,канцтовари,послуги банка по розрахунково-касовому обслуговуванню)</t>
    </r>
  </si>
  <si>
    <r>
      <t>орендна плата   (</t>
    </r>
    <r>
      <rPr>
        <i/>
        <sz val="12"/>
        <rFont val="Times New Roman"/>
        <family val="1"/>
        <charset val="204"/>
      </rPr>
      <t>30% від суми надходження)</t>
    </r>
  </si>
  <si>
    <r>
      <t>інші податки, збори та платежі</t>
    </r>
    <r>
      <rPr>
        <i/>
        <sz val="12"/>
        <rFont val="Times New Roman"/>
        <family val="1"/>
        <charset val="204"/>
      </rPr>
      <t xml:space="preserve"> (військовий збір)</t>
    </r>
  </si>
  <si>
    <r>
      <t>Інші надходження (розшифрувати)</t>
    </r>
    <r>
      <rPr>
        <i/>
        <sz val="12"/>
        <rFont val="Times New Roman"/>
        <family val="1"/>
        <charset val="204"/>
      </rPr>
      <t xml:space="preserve"> Цільове фінансування</t>
    </r>
  </si>
  <si>
    <r>
      <t xml:space="preserve">інші платежі </t>
    </r>
    <r>
      <rPr>
        <i/>
        <sz val="12"/>
        <rFont val="Times New Roman"/>
        <family val="1"/>
        <charset val="204"/>
      </rPr>
      <t xml:space="preserve"> Плата за ліцензію на провадження господарської  діяльності з  медичної практики</t>
    </r>
  </si>
  <si>
    <r>
      <t xml:space="preserve">Повернення коштів до бюджету  </t>
    </r>
    <r>
      <rPr>
        <i/>
        <sz val="12"/>
        <rFont val="Times New Roman"/>
        <family val="1"/>
        <charset val="204"/>
      </rPr>
      <t>30% від суми надходжень орнедної плати</t>
    </r>
  </si>
  <si>
    <r>
      <t xml:space="preserve">Інші витрати (розшифрувати)    </t>
    </r>
    <r>
      <rPr>
        <i/>
        <sz val="12"/>
        <rFont val="Times New Roman"/>
        <family val="1"/>
        <charset val="204"/>
      </rPr>
      <t>Земельний податок, витрати на виконання програм (придбання туберкуліну для туберкулінодіагностики, відшкодування вартості безоплатно відпущених лікарських засобів пільговим категоріям та хворим на рідкісні захворювання)</t>
    </r>
  </si>
  <si>
    <r>
      <t>Інші надходження (розшифрувати)</t>
    </r>
    <r>
      <rPr>
        <i/>
        <sz val="12"/>
        <rFont val="Times New Roman"/>
        <family val="1"/>
        <charset val="204"/>
      </rPr>
      <t xml:space="preserve"> </t>
    </r>
  </si>
  <si>
    <r>
      <t>Придбання (створення) основних засобів (розшифрувати)</t>
    </r>
    <r>
      <rPr>
        <i/>
        <sz val="12"/>
        <rFont val="Times New Roman"/>
        <family val="1"/>
        <charset val="204"/>
      </rPr>
      <t xml:space="preserve"> </t>
    </r>
  </si>
  <si>
    <r>
      <t>Капітальне будівництво (розшифрувати)</t>
    </r>
    <r>
      <rPr>
        <i/>
        <sz val="12"/>
        <rFont val="Times New Roman"/>
        <family val="1"/>
        <charset val="204"/>
      </rPr>
      <t xml:space="preserve"> </t>
    </r>
  </si>
  <si>
    <r>
      <t>Придбання (створення) нематеріальних активів (розшифрувати)</t>
    </r>
    <r>
      <rPr>
        <i/>
        <sz val="12"/>
        <rFont val="Times New Roman"/>
        <family val="1"/>
        <charset val="204"/>
      </rPr>
      <t xml:space="preserve"> </t>
    </r>
  </si>
  <si>
    <t>Україна, 42000, Сумська область, місто Ромни, бульвар Московський, будинок 24</t>
  </si>
  <si>
    <t>Плановий показник 2022 року</t>
  </si>
  <si>
    <t>Плановий 2023 рік</t>
  </si>
  <si>
    <t>Фактичний показник за поточний рік</t>
  </si>
  <si>
    <t>до фінансового плану на 2023 рік</t>
  </si>
  <si>
    <t>Забезпечення кадровим потенціалом системи охорони здоров'я шляхом організації надання медичної допомоги із залученням лікарів-інтернів</t>
  </si>
  <si>
    <t>___.____.2022</t>
  </si>
  <si>
    <t>____._____.2022</t>
  </si>
  <si>
    <t>____ . _____ .2022</t>
  </si>
  <si>
    <t>на 2023 рік</t>
  </si>
  <si>
    <t>Метою діяльності підприємства є надання вторинної (спеціалізованої) медичної допомоги, що надається в поліклінічних або стаціонарних умовах лікарями відповідної спеціалізації у плановому порядку або в екстрених випадках і передбачає надання консультації, проведення діагностики, лікування, реабілітації та профілактики хвороб, травм, отруєнь, патологічних і фізіологічних (під час вагітності і пологів) станів та здійснення управління медичним обслуговуванням населення, що постійно проживає (перебуває) на території територіальних громад Роменського району.
КНП «Роменська ЦРЛ» РМР обслуговує 110,4 тис. чол. на території Роменського району  в 8 територіальних громадах: Роменській, Андріяшівській, Хмелівській, Недригайлівській, Вільшанській, Коровинській, Липово-Долинській, Синівській. 
Виробнича потужність підприємства: стаціонарні відділення на 295 ліжок та поліклінічне відділення на 719 відвідувань у зміну, жіноча консультація на 55 відвідувань у зміну, відділення хронічного гемодіалізу на 6 апаратів. За програмою медичних гарантій заключено договір з НСЗУ на 22 пакетів медичних послуг.
Кількість штатних одиниць КНП «Роменська ЦРЛ» РМР – 706,75, зайнятих - 654</t>
  </si>
  <si>
    <t>20.07.2022 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</si>
</sst>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#,##0&quot;р.&quot;;[Red]\-#,##0&quot;р.&quot;"/>
    <numFmt numFmtId="165" formatCode="#,##0.00&quot;р.&quot;;\-#,##0.00&quot;р.&quot;"/>
    <numFmt numFmtId="166" formatCode="_-* #,##0.00_р_._-;\-* #,##0.00_р_._-;_-* &quot;-&quot;??_р_._-;_-@_-"/>
    <numFmt numFmtId="167" formatCode="_-* #,##0.00\ _г_р_н_._-;\-* #,##0.00\ _г_р_н_._-;_-* &quot;-&quot;??\ _г_р_н_._-;_-@_-"/>
    <numFmt numFmtId="168" formatCode="_-* #,##0.00_₴_-;\-* #,##0.00_₴_-;_-* &quot;-&quot;??_₴_-;_-@_-"/>
    <numFmt numFmtId="169" formatCode="0.0"/>
    <numFmt numFmtId="170" formatCode="#,##0.0"/>
    <numFmt numFmtId="171" formatCode="###\ ##0.000"/>
    <numFmt numFmtId="172" formatCode="_(&quot;$&quot;* #,##0.00_);_(&quot;$&quot;* \(#,##0.00\);_(&quot;$&quot;* &quot;-&quot;??_);_(@_)"/>
    <numFmt numFmtId="173" formatCode="_(* #,##0_);_(* \(#,##0\);_(* &quot;-&quot;_);_(@_)"/>
    <numFmt numFmtId="174" formatCode="_(* #,##0.00_);_(* \(#,##0.00\);_(* &quot;-&quot;??_);_(@_)"/>
    <numFmt numFmtId="175" formatCode="#,##0.0_ ;[Red]\-#,##0.0\ "/>
    <numFmt numFmtId="176" formatCode="0.0;\(0.0\);\ ;\-"/>
    <numFmt numFmtId="177" formatCode="_(* #,##0.0_);_(* \(#,##0.0\);_(* &quot;-&quot;??_);_(@_)"/>
    <numFmt numFmtId="178" formatCode="_(* #,##0_);_(* \(#,##0\);_(* &quot;-&quot;??_);_(@_)"/>
    <numFmt numFmtId="179" formatCode="_(* #,##0.0_);_(* \(#,##0.0\);_(* &quot;-&quot;_);_(@_)"/>
    <numFmt numFmtId="180" formatCode="_(* #,##0.00_);_(* \(#,##0.00\);_(* &quot;-&quot;_);_(@_)"/>
  </numFmts>
  <fonts count="7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Arial Cyr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53">
    <xf numFmtId="0" fontId="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31" fillId="2" borderId="0" applyNumberFormat="0" applyBorder="0" applyAlignment="0" applyProtection="0"/>
    <xf numFmtId="0" fontId="1" fillId="2" borderId="0" applyNumberFormat="0" applyBorder="0" applyAlignment="0" applyProtection="0"/>
    <xf numFmtId="0" fontId="31" fillId="3" borderId="0" applyNumberFormat="0" applyBorder="0" applyAlignment="0" applyProtection="0"/>
    <xf numFmtId="0" fontId="1" fillId="3" borderId="0" applyNumberFormat="0" applyBorder="0" applyAlignment="0" applyProtection="0"/>
    <xf numFmtId="0" fontId="31" fillId="4" borderId="0" applyNumberFormat="0" applyBorder="0" applyAlignment="0" applyProtection="0"/>
    <xf numFmtId="0" fontId="1" fillId="4" borderId="0" applyNumberFormat="0" applyBorder="0" applyAlignment="0" applyProtection="0"/>
    <xf numFmtId="0" fontId="31" fillId="5" borderId="0" applyNumberFormat="0" applyBorder="0" applyAlignment="0" applyProtection="0"/>
    <xf numFmtId="0" fontId="1" fillId="5" borderId="0" applyNumberFormat="0" applyBorder="0" applyAlignment="0" applyProtection="0"/>
    <xf numFmtId="0" fontId="31" fillId="6" borderId="0" applyNumberFormat="0" applyBorder="0" applyAlignment="0" applyProtection="0"/>
    <xf numFmtId="0" fontId="1" fillId="6" borderId="0" applyNumberFormat="0" applyBorder="0" applyAlignment="0" applyProtection="0"/>
    <xf numFmtId="0" fontId="3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1" fillId="8" borderId="0" applyNumberFormat="0" applyBorder="0" applyAlignment="0" applyProtection="0"/>
    <xf numFmtId="0" fontId="1" fillId="8" borderId="0" applyNumberFormat="0" applyBorder="0" applyAlignment="0" applyProtection="0"/>
    <xf numFmtId="0" fontId="31" fillId="9" borderId="0" applyNumberFormat="0" applyBorder="0" applyAlignment="0" applyProtection="0"/>
    <xf numFmtId="0" fontId="1" fillId="9" borderId="0" applyNumberFormat="0" applyBorder="0" applyAlignment="0" applyProtection="0"/>
    <xf numFmtId="0" fontId="31" fillId="10" borderId="0" applyNumberFormat="0" applyBorder="0" applyAlignment="0" applyProtection="0"/>
    <xf numFmtId="0" fontId="1" fillId="10" borderId="0" applyNumberFormat="0" applyBorder="0" applyAlignment="0" applyProtection="0"/>
    <xf numFmtId="0" fontId="31" fillId="5" borderId="0" applyNumberFormat="0" applyBorder="0" applyAlignment="0" applyProtection="0"/>
    <xf numFmtId="0" fontId="1" fillId="5" borderId="0" applyNumberFormat="0" applyBorder="0" applyAlignment="0" applyProtection="0"/>
    <xf numFmtId="0" fontId="31" fillId="8" borderId="0" applyNumberFormat="0" applyBorder="0" applyAlignment="0" applyProtection="0"/>
    <xf numFmtId="0" fontId="1" fillId="8" borderId="0" applyNumberFormat="0" applyBorder="0" applyAlignment="0" applyProtection="0"/>
    <xf numFmtId="0" fontId="31" fillId="11" borderId="0" applyNumberFormat="0" applyBorder="0" applyAlignment="0" applyProtection="0"/>
    <xf numFmtId="0" fontId="1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32" fillId="12" borderId="0" applyNumberFormat="0" applyBorder="0" applyAlignment="0" applyProtection="0"/>
    <xf numFmtId="0" fontId="14" fillId="12" borderId="0" applyNumberFormat="0" applyBorder="0" applyAlignment="0" applyProtection="0"/>
    <xf numFmtId="0" fontId="32" fillId="9" borderId="0" applyNumberFormat="0" applyBorder="0" applyAlignment="0" applyProtection="0"/>
    <xf numFmtId="0" fontId="14" fillId="9" borderId="0" applyNumberFormat="0" applyBorder="0" applyAlignment="0" applyProtection="0"/>
    <xf numFmtId="0" fontId="32" fillId="10" borderId="0" applyNumberFormat="0" applyBorder="0" applyAlignment="0" applyProtection="0"/>
    <xf numFmtId="0" fontId="14" fillId="10" borderId="0" applyNumberFormat="0" applyBorder="0" applyAlignment="0" applyProtection="0"/>
    <xf numFmtId="0" fontId="32" fillId="13" borderId="0" applyNumberFormat="0" applyBorder="0" applyAlignment="0" applyProtection="0"/>
    <xf numFmtId="0" fontId="14" fillId="13" borderId="0" applyNumberFormat="0" applyBorder="0" applyAlignment="0" applyProtection="0"/>
    <xf numFmtId="0" fontId="32" fillId="14" borderId="0" applyNumberFormat="0" applyBorder="0" applyAlignment="0" applyProtection="0"/>
    <xf numFmtId="0" fontId="14" fillId="14" borderId="0" applyNumberFormat="0" applyBorder="0" applyAlignment="0" applyProtection="0"/>
    <xf numFmtId="0" fontId="32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25" fillId="3" borderId="0" applyNumberFormat="0" applyBorder="0" applyAlignment="0" applyProtection="0"/>
    <xf numFmtId="0" fontId="17" fillId="20" borderId="1" applyNumberFormat="0" applyAlignment="0" applyProtection="0"/>
    <xf numFmtId="0" fontId="22" fillId="21" borderId="2" applyNumberFormat="0" applyAlignment="0" applyProtection="0"/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167" fontId="12" fillId="0" borderId="0" applyFont="0" applyFill="0" applyBorder="0" applyAlignment="0" applyProtection="0"/>
    <xf numFmtId="49" fontId="12" fillId="0" borderId="3">
      <alignment horizontal="left" vertical="center"/>
      <protection locked="0"/>
    </xf>
    <xf numFmtId="49" fontId="12" fillId="0" borderId="3">
      <alignment horizontal="left" vertical="center"/>
      <protection locked="0"/>
    </xf>
    <xf numFmtId="49" fontId="12" fillId="0" borderId="3">
      <alignment horizontal="left" vertical="center"/>
      <protection locked="0"/>
    </xf>
    <xf numFmtId="49" fontId="12" fillId="0" borderId="3">
      <alignment horizontal="left" vertical="center"/>
      <protection locked="0"/>
    </xf>
    <xf numFmtId="49" fontId="12" fillId="0" borderId="3">
      <alignment horizontal="left" vertical="center"/>
      <protection locked="0"/>
    </xf>
    <xf numFmtId="49" fontId="12" fillId="0" borderId="3">
      <alignment horizontal="left" vertical="center"/>
      <protection locked="0"/>
    </xf>
    <xf numFmtId="49" fontId="12" fillId="0" borderId="3">
      <alignment horizontal="left" vertical="center"/>
      <protection locked="0"/>
    </xf>
    <xf numFmtId="49" fontId="12" fillId="0" borderId="3">
      <alignment horizontal="left" vertical="center"/>
      <protection locked="0"/>
    </xf>
    <xf numFmtId="49" fontId="12" fillId="0" borderId="3">
      <alignment horizontal="left" vertical="center"/>
      <protection locked="0"/>
    </xf>
    <xf numFmtId="49" fontId="12" fillId="0" borderId="3">
      <alignment horizontal="left" vertical="center"/>
      <protection locked="0"/>
    </xf>
    <xf numFmtId="49" fontId="12" fillId="0" borderId="3">
      <alignment horizontal="left" vertical="center"/>
      <protection locked="0"/>
    </xf>
    <xf numFmtId="49" fontId="12" fillId="0" borderId="3">
      <alignment horizontal="left" vertical="center"/>
      <protection locked="0"/>
    </xf>
    <xf numFmtId="49" fontId="12" fillId="0" borderId="3">
      <alignment horizontal="left" vertical="center"/>
      <protection locked="0"/>
    </xf>
    <xf numFmtId="49" fontId="12" fillId="0" borderId="3">
      <alignment horizontal="left" vertical="center"/>
      <protection locked="0"/>
    </xf>
    <xf numFmtId="49" fontId="12" fillId="0" borderId="3">
      <alignment horizontal="left" vertical="center"/>
      <protection locked="0"/>
    </xf>
    <xf numFmtId="49" fontId="12" fillId="0" borderId="3">
      <alignment horizontal="left" vertical="center"/>
      <protection locked="0"/>
    </xf>
    <xf numFmtId="49" fontId="12" fillId="0" borderId="3">
      <alignment horizontal="left" vertical="center"/>
      <protection locked="0"/>
    </xf>
    <xf numFmtId="0" fontId="26" fillId="0" borderId="0" applyNumberFormat="0" applyFill="0" applyBorder="0" applyAlignment="0" applyProtection="0"/>
    <xf numFmtId="171" fontId="34" fillId="0" borderId="0" applyAlignment="0">
      <alignment wrapText="1"/>
    </xf>
    <xf numFmtId="0" fontId="29" fillId="4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49" fontId="12" fillId="0" borderId="0" applyNumberFormat="0" applyFont="0" applyAlignment="0">
      <alignment vertical="top" wrapText="1"/>
      <protection locked="0"/>
    </xf>
    <xf numFmtId="49" fontId="12" fillId="0" borderId="0" applyNumberFormat="0" applyFont="0" applyAlignment="0">
      <alignment vertical="top" wrapText="1"/>
    </xf>
    <xf numFmtId="49" fontId="12" fillId="0" borderId="0" applyNumberFormat="0" applyFont="0" applyAlignment="0">
      <alignment vertical="top" wrapText="1"/>
    </xf>
    <xf numFmtId="49" fontId="12" fillId="0" borderId="0" applyNumberFormat="0" applyFont="0" applyAlignment="0">
      <alignment vertical="top" wrapText="1"/>
      <protection locked="0"/>
    </xf>
    <xf numFmtId="49" fontId="12" fillId="0" borderId="0" applyNumberFormat="0" applyFont="0" applyAlignment="0">
      <alignment vertical="top" wrapText="1"/>
    </xf>
    <xf numFmtId="49" fontId="12" fillId="0" borderId="0" applyNumberFormat="0" applyFont="0" applyAlignment="0">
      <alignment vertical="top" wrapText="1"/>
      <protection locked="0"/>
    </xf>
    <xf numFmtId="49" fontId="12" fillId="0" borderId="0" applyNumberFormat="0" applyFont="0" applyAlignment="0">
      <alignment vertical="top" wrapText="1"/>
    </xf>
    <xf numFmtId="49" fontId="12" fillId="0" borderId="0" applyNumberFormat="0" applyFont="0" applyAlignment="0">
      <alignment vertical="top" wrapText="1"/>
      <protection locked="0"/>
    </xf>
    <xf numFmtId="49" fontId="12" fillId="0" borderId="0" applyNumberFormat="0" applyFont="0" applyAlignment="0">
      <alignment vertical="top" wrapText="1"/>
      <protection locked="0"/>
    </xf>
    <xf numFmtId="49" fontId="12" fillId="0" borderId="0" applyNumberFormat="0" applyFont="0" applyAlignment="0">
      <alignment vertical="top" wrapText="1"/>
      <protection locked="0"/>
    </xf>
    <xf numFmtId="49" fontId="12" fillId="0" borderId="0" applyNumberFormat="0" applyFont="0" applyAlignment="0">
      <alignment vertical="top" wrapText="1"/>
      <protection locked="0"/>
    </xf>
    <xf numFmtId="49" fontId="12" fillId="0" borderId="0" applyNumberFormat="0" applyFont="0" applyAlignment="0">
      <alignment vertical="top" wrapText="1"/>
      <protection locked="0"/>
    </xf>
    <xf numFmtId="49" fontId="12" fillId="0" borderId="0" applyNumberFormat="0" applyFont="0" applyAlignment="0">
      <alignment vertical="top" wrapText="1"/>
      <protection locked="0"/>
    </xf>
    <xf numFmtId="49" fontId="12" fillId="0" borderId="0" applyNumberFormat="0" applyFont="0" applyAlignment="0">
      <alignment vertical="top" wrapText="1"/>
      <protection locked="0"/>
    </xf>
    <xf numFmtId="49" fontId="12" fillId="0" borderId="0" applyNumberFormat="0" applyFont="0" applyAlignment="0">
      <alignment vertical="top" wrapText="1"/>
      <protection locked="0"/>
    </xf>
    <xf numFmtId="49" fontId="12" fillId="0" borderId="0" applyNumberFormat="0" applyFont="0" applyAlignment="0">
      <alignment vertical="top" wrapText="1"/>
      <protection locked="0"/>
    </xf>
    <xf numFmtId="49" fontId="12" fillId="0" borderId="0" applyNumberFormat="0" applyFont="0" applyAlignment="0">
      <alignment vertical="top" wrapText="1"/>
      <protection locked="0"/>
    </xf>
    <xf numFmtId="49" fontId="12" fillId="0" borderId="0" applyNumberFormat="0" applyFont="0" applyAlignment="0">
      <alignment vertical="top" wrapText="1"/>
      <protection locked="0"/>
    </xf>
    <xf numFmtId="49" fontId="12" fillId="0" borderId="0" applyNumberFormat="0" applyFont="0" applyAlignment="0">
      <alignment vertical="top" wrapText="1"/>
      <protection locked="0"/>
    </xf>
    <xf numFmtId="49" fontId="12" fillId="0" borderId="0" applyNumberFormat="0" applyFont="0" applyAlignment="0">
      <alignment vertical="top" wrapText="1"/>
      <protection locked="0"/>
    </xf>
    <xf numFmtId="49" fontId="36" fillId="22" borderId="7">
      <alignment horizontal="left" vertical="center"/>
      <protection locked="0"/>
    </xf>
    <xf numFmtId="49" fontId="36" fillId="22" borderId="7">
      <alignment horizontal="left" vertical="center"/>
    </xf>
    <xf numFmtId="4" fontId="36" fillId="22" borderId="7">
      <alignment horizontal="right" vertical="center"/>
      <protection locked="0"/>
    </xf>
    <xf numFmtId="4" fontId="36" fillId="22" borderId="7">
      <alignment horizontal="right" vertical="center"/>
    </xf>
    <xf numFmtId="4" fontId="37" fillId="22" borderId="7">
      <alignment horizontal="right" vertical="center"/>
      <protection locked="0"/>
    </xf>
    <xf numFmtId="49" fontId="38" fillId="22" borderId="3">
      <alignment horizontal="left" vertical="center"/>
      <protection locked="0"/>
    </xf>
    <xf numFmtId="49" fontId="38" fillId="22" borderId="3">
      <alignment horizontal="left" vertical="center"/>
    </xf>
    <xf numFmtId="49" fontId="39" fillId="22" borderId="3">
      <alignment horizontal="left" vertical="center"/>
      <protection locked="0"/>
    </xf>
    <xf numFmtId="49" fontId="39" fillId="22" borderId="3">
      <alignment horizontal="left" vertical="center"/>
    </xf>
    <xf numFmtId="4" fontId="38" fillId="22" borderId="3">
      <alignment horizontal="right" vertical="center"/>
      <protection locked="0"/>
    </xf>
    <xf numFmtId="4" fontId="38" fillId="22" borderId="3">
      <alignment horizontal="right" vertical="center"/>
    </xf>
    <xf numFmtId="4" fontId="40" fillId="22" borderId="3">
      <alignment horizontal="right" vertical="center"/>
      <protection locked="0"/>
    </xf>
    <xf numFmtId="49" fontId="33" fillId="22" borderId="3">
      <alignment horizontal="left" vertical="center"/>
      <protection locked="0"/>
    </xf>
    <xf numFmtId="49" fontId="33" fillId="22" borderId="3">
      <alignment horizontal="left" vertical="center"/>
      <protection locked="0"/>
    </xf>
    <xf numFmtId="49" fontId="33" fillId="22" borderId="3">
      <alignment horizontal="left" vertical="center"/>
    </xf>
    <xf numFmtId="49" fontId="33" fillId="22" borderId="3">
      <alignment horizontal="left" vertical="center"/>
    </xf>
    <xf numFmtId="49" fontId="37" fillId="22" borderId="3">
      <alignment horizontal="left" vertical="center"/>
      <protection locked="0"/>
    </xf>
    <xf numFmtId="49" fontId="37" fillId="22" borderId="3">
      <alignment horizontal="left" vertical="center"/>
    </xf>
    <xf numFmtId="4" fontId="33" fillId="22" borderId="3">
      <alignment horizontal="right" vertical="center"/>
      <protection locked="0"/>
    </xf>
    <xf numFmtId="4" fontId="33" fillId="22" borderId="3">
      <alignment horizontal="right" vertical="center"/>
      <protection locked="0"/>
    </xf>
    <xf numFmtId="4" fontId="33" fillId="22" borderId="3">
      <alignment horizontal="right" vertical="center"/>
    </xf>
    <xf numFmtId="4" fontId="33" fillId="22" borderId="3">
      <alignment horizontal="right" vertical="center"/>
    </xf>
    <xf numFmtId="4" fontId="37" fillId="22" borderId="3">
      <alignment horizontal="right" vertical="center"/>
      <protection locked="0"/>
    </xf>
    <xf numFmtId="49" fontId="41" fillId="22" borderId="3">
      <alignment horizontal="left" vertical="center"/>
      <protection locked="0"/>
    </xf>
    <xf numFmtId="49" fontId="41" fillId="22" borderId="3">
      <alignment horizontal="left" vertical="center"/>
    </xf>
    <xf numFmtId="49" fontId="42" fillId="22" borderId="3">
      <alignment horizontal="left" vertical="center"/>
      <protection locked="0"/>
    </xf>
    <xf numFmtId="49" fontId="42" fillId="22" borderId="3">
      <alignment horizontal="left" vertical="center"/>
    </xf>
    <xf numFmtId="4" fontId="41" fillId="22" borderId="3">
      <alignment horizontal="right" vertical="center"/>
      <protection locked="0"/>
    </xf>
    <xf numFmtId="4" fontId="41" fillId="22" borderId="3">
      <alignment horizontal="right" vertical="center"/>
    </xf>
    <xf numFmtId="4" fontId="43" fillId="22" borderId="3">
      <alignment horizontal="right" vertical="center"/>
      <protection locked="0"/>
    </xf>
    <xf numFmtId="49" fontId="44" fillId="0" borderId="3">
      <alignment horizontal="left" vertical="center"/>
      <protection locked="0"/>
    </xf>
    <xf numFmtId="49" fontId="44" fillId="0" borderId="3">
      <alignment horizontal="left" vertical="center"/>
    </xf>
    <xf numFmtId="49" fontId="45" fillId="0" borderId="3">
      <alignment horizontal="left" vertical="center"/>
      <protection locked="0"/>
    </xf>
    <xf numFmtId="49" fontId="45" fillId="0" borderId="3">
      <alignment horizontal="left" vertical="center"/>
    </xf>
    <xf numFmtId="4" fontId="44" fillId="0" borderId="3">
      <alignment horizontal="right" vertical="center"/>
      <protection locked="0"/>
    </xf>
    <xf numFmtId="4" fontId="44" fillId="0" borderId="3">
      <alignment horizontal="right" vertical="center"/>
    </xf>
    <xf numFmtId="4" fontId="45" fillId="0" borderId="3">
      <alignment horizontal="right" vertical="center"/>
      <protection locked="0"/>
    </xf>
    <xf numFmtId="49" fontId="46" fillId="0" borderId="3">
      <alignment horizontal="left" vertical="center"/>
      <protection locked="0"/>
    </xf>
    <xf numFmtId="49" fontId="46" fillId="0" borderId="3">
      <alignment horizontal="left" vertical="center"/>
    </xf>
    <xf numFmtId="49" fontId="47" fillId="0" borderId="3">
      <alignment horizontal="left" vertical="center"/>
      <protection locked="0"/>
    </xf>
    <xf numFmtId="49" fontId="47" fillId="0" borderId="3">
      <alignment horizontal="left" vertical="center"/>
    </xf>
    <xf numFmtId="4" fontId="46" fillId="0" borderId="3">
      <alignment horizontal="right" vertical="center"/>
      <protection locked="0"/>
    </xf>
    <xf numFmtId="4" fontId="46" fillId="0" borderId="3">
      <alignment horizontal="right" vertical="center"/>
    </xf>
    <xf numFmtId="49" fontId="44" fillId="0" borderId="3">
      <alignment horizontal="left" vertical="center"/>
      <protection locked="0"/>
    </xf>
    <xf numFmtId="49" fontId="45" fillId="0" borderId="3">
      <alignment horizontal="left" vertical="center"/>
      <protection locked="0"/>
    </xf>
    <xf numFmtId="4" fontId="44" fillId="0" borderId="3">
      <alignment horizontal="right" vertical="center"/>
      <protection locked="0"/>
    </xf>
    <xf numFmtId="0" fontId="27" fillId="0" borderId="8" applyNumberFormat="0" applyFill="0" applyAlignment="0" applyProtection="0"/>
    <xf numFmtId="0" fontId="24" fillId="23" borderId="0" applyNumberFormat="0" applyBorder="0" applyAlignment="0" applyProtection="0"/>
    <xf numFmtId="0" fontId="12" fillId="0" borderId="0"/>
    <xf numFmtId="0" fontId="12" fillId="0" borderId="0"/>
    <xf numFmtId="0" fontId="12" fillId="24" borderId="0" applyNumberFormat="0" applyFill="0" applyAlignment="0">
      <alignment horizontal="center"/>
      <protection locked="0"/>
    </xf>
    <xf numFmtId="0" fontId="2" fillId="25" borderId="9" applyNumberFormat="0" applyFont="0" applyAlignment="0" applyProtection="0"/>
    <xf numFmtId="4" fontId="48" fillId="26" borderId="3">
      <alignment horizontal="right" vertical="center"/>
      <protection locked="0"/>
    </xf>
    <xf numFmtId="4" fontId="48" fillId="27" borderId="3">
      <alignment horizontal="right" vertical="center"/>
      <protection locked="0"/>
    </xf>
    <xf numFmtId="4" fontId="48" fillId="28" borderId="3">
      <alignment horizontal="right" vertical="center"/>
      <protection locked="0"/>
    </xf>
    <xf numFmtId="0" fontId="16" fillId="20" borderId="10" applyNumberFormat="0" applyAlignment="0" applyProtection="0"/>
    <xf numFmtId="49" fontId="33" fillId="0" borderId="3">
      <alignment horizontal="left" vertical="center" wrapText="1"/>
      <protection locked="0"/>
    </xf>
    <xf numFmtId="49" fontId="33" fillId="0" borderId="3">
      <alignment horizontal="left" vertical="center" wrapText="1"/>
      <protection locked="0"/>
    </xf>
    <xf numFmtId="0" fontId="23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8" fillId="0" borderId="0" applyNumberFormat="0" applyFill="0" applyBorder="0" applyAlignment="0" applyProtection="0"/>
    <xf numFmtId="0" fontId="32" fillId="16" borderId="0" applyNumberFormat="0" applyBorder="0" applyAlignment="0" applyProtection="0"/>
    <xf numFmtId="0" fontId="14" fillId="16" borderId="0" applyNumberFormat="0" applyBorder="0" applyAlignment="0" applyProtection="0"/>
    <xf numFmtId="0" fontId="32" fillId="17" borderId="0" applyNumberFormat="0" applyBorder="0" applyAlignment="0" applyProtection="0"/>
    <xf numFmtId="0" fontId="14" fillId="17" borderId="0" applyNumberFormat="0" applyBorder="0" applyAlignment="0" applyProtection="0"/>
    <xf numFmtId="0" fontId="32" fillId="18" borderId="0" applyNumberFormat="0" applyBorder="0" applyAlignment="0" applyProtection="0"/>
    <xf numFmtId="0" fontId="14" fillId="18" borderId="0" applyNumberFormat="0" applyBorder="0" applyAlignment="0" applyProtection="0"/>
    <xf numFmtId="0" fontId="32" fillId="13" borderId="0" applyNumberFormat="0" applyBorder="0" applyAlignment="0" applyProtection="0"/>
    <xf numFmtId="0" fontId="14" fillId="13" borderId="0" applyNumberFormat="0" applyBorder="0" applyAlignment="0" applyProtection="0"/>
    <xf numFmtId="0" fontId="32" fillId="14" borderId="0" applyNumberFormat="0" applyBorder="0" applyAlignment="0" applyProtection="0"/>
    <xf numFmtId="0" fontId="14" fillId="14" borderId="0" applyNumberFormat="0" applyBorder="0" applyAlignment="0" applyProtection="0"/>
    <xf numFmtId="0" fontId="32" fillId="19" borderId="0" applyNumberFormat="0" applyBorder="0" applyAlignment="0" applyProtection="0"/>
    <xf numFmtId="0" fontId="14" fillId="19" borderId="0" applyNumberFormat="0" applyBorder="0" applyAlignment="0" applyProtection="0"/>
    <xf numFmtId="0" fontId="49" fillId="7" borderId="1" applyNumberFormat="0" applyAlignment="0" applyProtection="0"/>
    <xf numFmtId="0" fontId="15" fillId="7" borderId="1" applyNumberFormat="0" applyAlignment="0" applyProtection="0"/>
    <xf numFmtId="0" fontId="50" fillId="20" borderId="10" applyNumberFormat="0" applyAlignment="0" applyProtection="0"/>
    <xf numFmtId="0" fontId="16" fillId="20" borderId="10" applyNumberFormat="0" applyAlignment="0" applyProtection="0"/>
    <xf numFmtId="0" fontId="51" fillId="20" borderId="1" applyNumberFormat="0" applyAlignment="0" applyProtection="0"/>
    <xf numFmtId="0" fontId="17" fillId="20" borderId="1" applyNumberFormat="0" applyAlignment="0" applyProtection="0"/>
    <xf numFmtId="172" fontId="12" fillId="0" borderId="0" applyFont="0" applyFill="0" applyBorder="0" applyAlignment="0" applyProtection="0"/>
    <xf numFmtId="0" fontId="52" fillId="0" borderId="4" applyNumberFormat="0" applyFill="0" applyAlignment="0" applyProtection="0"/>
    <xf numFmtId="0" fontId="18" fillId="0" borderId="4" applyNumberFormat="0" applyFill="0" applyAlignment="0" applyProtection="0"/>
    <xf numFmtId="0" fontId="53" fillId="0" borderId="5" applyNumberFormat="0" applyFill="0" applyAlignment="0" applyProtection="0"/>
    <xf numFmtId="0" fontId="19" fillId="0" borderId="5" applyNumberFormat="0" applyFill="0" applyAlignment="0" applyProtection="0"/>
    <xf numFmtId="0" fontId="54" fillId="0" borderId="6" applyNumberFormat="0" applyFill="0" applyAlignment="0" applyProtection="0"/>
    <xf numFmtId="0" fontId="20" fillId="0" borderId="6" applyNumberFormat="0" applyFill="0" applyAlignment="0" applyProtection="0"/>
    <xf numFmtId="0" fontId="5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5" fillId="0" borderId="11" applyNumberFormat="0" applyFill="0" applyAlignment="0" applyProtection="0"/>
    <xf numFmtId="0" fontId="21" fillId="0" borderId="11" applyNumberFormat="0" applyFill="0" applyAlignment="0" applyProtection="0"/>
    <xf numFmtId="0" fontId="56" fillId="21" borderId="2" applyNumberFormat="0" applyAlignment="0" applyProtection="0"/>
    <xf numFmtId="0" fontId="22" fillId="21" borderId="2" applyNumberFormat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7" fillId="23" borderId="0" applyNumberFormat="0" applyBorder="0" applyAlignment="0" applyProtection="0"/>
    <xf numFmtId="0" fontId="24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9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1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1" fillId="0" borderId="0"/>
    <xf numFmtId="0" fontId="69" fillId="0" borderId="0"/>
    <xf numFmtId="0" fontId="12" fillId="0" borderId="0"/>
    <xf numFmtId="0" fontId="2" fillId="0" borderId="0"/>
    <xf numFmtId="0" fontId="12" fillId="0" borderId="0"/>
    <xf numFmtId="0" fontId="12" fillId="0" borderId="0" applyNumberFormat="0" applyFont="0" applyFill="0" applyBorder="0" applyAlignment="0" applyProtection="0">
      <alignment vertical="top"/>
    </xf>
    <xf numFmtId="0" fontId="12" fillId="0" borderId="0" applyNumberFormat="0" applyFont="0" applyFill="0" applyBorder="0" applyAlignment="0" applyProtection="0">
      <alignment vertical="top"/>
    </xf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58" fillId="3" borderId="0" applyNumberFormat="0" applyBorder="0" applyAlignment="0" applyProtection="0"/>
    <xf numFmtId="0" fontId="25" fillId="3" borderId="0" applyNumberFormat="0" applyBorder="0" applyAlignment="0" applyProtection="0"/>
    <xf numFmtId="0" fontId="59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0" fillId="25" borderId="9" applyNumberFormat="0" applyFont="0" applyAlignment="0" applyProtection="0"/>
    <xf numFmtId="0" fontId="12" fillId="25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1" fillId="0" borderId="8" applyNumberFormat="0" applyFill="0" applyAlignment="0" applyProtection="0"/>
    <xf numFmtId="0" fontId="27" fillId="0" borderId="8" applyNumberFormat="0" applyFill="0" applyAlignment="0" applyProtection="0"/>
    <xf numFmtId="0" fontId="30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3" fontId="64" fillId="0" borderId="0" applyFont="0" applyFill="0" applyBorder="0" applyAlignment="0" applyProtection="0"/>
    <xf numFmtId="174" fontId="6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65" fillId="4" borderId="0" applyNumberFormat="0" applyBorder="0" applyAlignment="0" applyProtection="0"/>
    <xf numFmtId="0" fontId="29" fillId="4" borderId="0" applyNumberFormat="0" applyBorder="0" applyAlignment="0" applyProtection="0"/>
    <xf numFmtId="176" fontId="66" fillId="22" borderId="12" applyFill="0" applyBorder="0">
      <alignment horizontal="center" vertical="center" wrapText="1"/>
      <protection locked="0"/>
    </xf>
    <xf numFmtId="171" fontId="67" fillId="0" borderId="0">
      <alignment wrapText="1"/>
    </xf>
    <xf numFmtId="171" fontId="34" fillId="0" borderId="0">
      <alignment wrapText="1"/>
    </xf>
  </cellStyleXfs>
  <cellXfs count="355">
    <xf numFmtId="0" fontId="0" fillId="0" borderId="0" xfId="0"/>
    <xf numFmtId="0" fontId="68" fillId="29" borderId="0" xfId="0" applyFont="1" applyFill="1" applyBorder="1" applyAlignment="1">
      <alignment vertical="center"/>
    </xf>
    <xf numFmtId="0" fontId="68" fillId="29" borderId="0" xfId="0" applyFont="1" applyFill="1" applyBorder="1" applyAlignment="1">
      <alignment horizontal="center" vertical="center"/>
    </xf>
    <xf numFmtId="0" fontId="68" fillId="29" borderId="0" xfId="0" applyFont="1" applyFill="1" applyBorder="1" applyAlignment="1">
      <alignment horizontal="left" vertical="center"/>
    </xf>
    <xf numFmtId="14" fontId="68" fillId="29" borderId="0" xfId="0" applyNumberFormat="1" applyFont="1" applyFill="1" applyBorder="1" applyAlignment="1">
      <alignment horizontal="left" vertical="center"/>
    </xf>
    <xf numFmtId="0" fontId="68" fillId="29" borderId="0" xfId="0" applyFont="1" applyFill="1" applyBorder="1" applyAlignment="1">
      <alignment vertical="center" wrapText="1"/>
    </xf>
    <xf numFmtId="0" fontId="9" fillId="29" borderId="0" xfId="0" applyFont="1" applyFill="1" applyBorder="1" applyAlignment="1">
      <alignment vertical="center"/>
    </xf>
    <xf numFmtId="0" fontId="9" fillId="29" borderId="14" xfId="0" applyFont="1" applyFill="1" applyBorder="1" applyAlignment="1">
      <alignment vertical="center"/>
    </xf>
    <xf numFmtId="0" fontId="9" fillId="29" borderId="15" xfId="0" applyFont="1" applyFill="1" applyBorder="1" applyAlignment="1">
      <alignment vertical="center"/>
    </xf>
    <xf numFmtId="0" fontId="9" fillId="29" borderId="16" xfId="0" applyFont="1" applyFill="1" applyBorder="1" applyAlignment="1">
      <alignment vertical="center"/>
    </xf>
    <xf numFmtId="0" fontId="9" fillId="29" borderId="3" xfId="0" applyFont="1" applyFill="1" applyBorder="1" applyAlignment="1">
      <alignment horizontal="left" vertical="center"/>
    </xf>
    <xf numFmtId="0" fontId="9" fillId="29" borderId="3" xfId="0" applyFont="1" applyFill="1" applyBorder="1" applyAlignment="1">
      <alignment horizontal="center" vertical="center"/>
    </xf>
    <xf numFmtId="0" fontId="9" fillId="29" borderId="14" xfId="0" applyFont="1" applyFill="1" applyBorder="1" applyAlignment="1">
      <alignment horizontal="left" vertical="center" wrapText="1"/>
    </xf>
    <xf numFmtId="0" fontId="9" fillId="29" borderId="3" xfId="0" applyFont="1" applyFill="1" applyBorder="1" applyAlignment="1">
      <alignment vertical="center"/>
    </xf>
    <xf numFmtId="0" fontId="9" fillId="29" borderId="3" xfId="0" quotePrefix="1" applyFont="1" applyFill="1" applyBorder="1" applyAlignment="1">
      <alignment horizontal="center" vertical="center"/>
    </xf>
    <xf numFmtId="0" fontId="9" fillId="29" borderId="15" xfId="0" applyFont="1" applyFill="1" applyBorder="1" applyAlignment="1">
      <alignment vertical="center" wrapText="1"/>
    </xf>
    <xf numFmtId="0" fontId="9" fillId="29" borderId="16" xfId="0" applyFont="1" applyFill="1" applyBorder="1" applyAlignment="1">
      <alignment vertical="center" wrapText="1"/>
    </xf>
    <xf numFmtId="0" fontId="9" fillId="29" borderId="18" xfId="0" applyFont="1" applyFill="1" applyBorder="1" applyAlignment="1">
      <alignment vertical="center" wrapText="1"/>
    </xf>
    <xf numFmtId="0" fontId="9" fillId="29" borderId="19" xfId="0" applyFont="1" applyFill="1" applyBorder="1" applyAlignment="1">
      <alignment vertical="center"/>
    </xf>
    <xf numFmtId="0" fontId="9" fillId="29" borderId="3" xfId="0" applyFont="1" applyFill="1" applyBorder="1" applyAlignment="1">
      <alignment horizontal="center" vertical="center" wrapText="1"/>
    </xf>
    <xf numFmtId="0" fontId="9" fillId="29" borderId="3" xfId="0" applyFont="1" applyFill="1" applyBorder="1" applyAlignment="1">
      <alignment vertical="center" wrapText="1"/>
    </xf>
    <xf numFmtId="0" fontId="9" fillId="29" borderId="0" xfId="0" applyFont="1" applyFill="1" applyBorder="1" applyAlignment="1">
      <alignment horizontal="left" vertical="center" wrapText="1"/>
    </xf>
    <xf numFmtId="0" fontId="68" fillId="29" borderId="0" xfId="0" applyFont="1" applyFill="1" applyBorder="1" applyAlignment="1">
      <alignment horizontal="left" vertical="center" wrapText="1"/>
    </xf>
    <xf numFmtId="0" fontId="9" fillId="29" borderId="0" xfId="0" applyFont="1" applyFill="1" applyAlignment="1">
      <alignment horizontal="left" vertical="center"/>
    </xf>
    <xf numFmtId="0" fontId="9" fillId="29" borderId="0" xfId="0" applyFont="1" applyFill="1" applyAlignment="1">
      <alignment horizontal="center" vertical="center"/>
    </xf>
    <xf numFmtId="0" fontId="9" fillId="29" borderId="3" xfId="182" applyFont="1" applyFill="1" applyBorder="1" applyAlignment="1">
      <alignment vertical="center" wrapText="1"/>
      <protection locked="0"/>
    </xf>
    <xf numFmtId="173" fontId="9" fillId="29" borderId="3" xfId="0" applyNumberFormat="1" applyFont="1" applyFill="1" applyBorder="1" applyAlignment="1">
      <alignment horizontal="center" vertical="center" wrapText="1"/>
    </xf>
    <xf numFmtId="179" fontId="9" fillId="29" borderId="3" xfId="0" applyNumberFormat="1" applyFont="1" applyFill="1" applyBorder="1" applyAlignment="1">
      <alignment horizontal="center" vertical="center" wrapText="1"/>
    </xf>
    <xf numFmtId="0" fontId="68" fillId="29" borderId="3" xfId="182" applyFont="1" applyFill="1" applyBorder="1" applyAlignment="1">
      <alignment vertical="center" wrapText="1"/>
      <protection locked="0"/>
    </xf>
    <xf numFmtId="173" fontId="68" fillId="29" borderId="3" xfId="0" applyNumberFormat="1" applyFont="1" applyFill="1" applyBorder="1" applyAlignment="1">
      <alignment horizontal="center" vertical="center" wrapText="1"/>
    </xf>
    <xf numFmtId="179" fontId="68" fillId="29" borderId="3" xfId="0" applyNumberFormat="1" applyFont="1" applyFill="1" applyBorder="1" applyAlignment="1">
      <alignment horizontal="center" vertical="center" wrapText="1"/>
    </xf>
    <xf numFmtId="0" fontId="68" fillId="29" borderId="3" xfId="0" applyFont="1" applyFill="1" applyBorder="1" applyAlignment="1">
      <alignment vertical="center" wrapText="1"/>
    </xf>
    <xf numFmtId="173" fontId="68" fillId="29" borderId="3" xfId="0" quotePrefix="1" applyNumberFormat="1" applyFont="1" applyFill="1" applyBorder="1" applyAlignment="1">
      <alignment horizontal="center" vertical="center" wrapText="1"/>
    </xf>
    <xf numFmtId="0" fontId="68" fillId="29" borderId="3" xfId="0" applyFont="1" applyFill="1" applyBorder="1" applyAlignment="1" applyProtection="1">
      <alignment vertical="center" wrapText="1"/>
      <protection locked="0"/>
    </xf>
    <xf numFmtId="0" fontId="9" fillId="29" borderId="3" xfId="0" applyFont="1" applyFill="1" applyBorder="1" applyAlignment="1">
      <alignment horizontal="left" vertical="center" wrapText="1"/>
    </xf>
    <xf numFmtId="0" fontId="68" fillId="29" borderId="3" xfId="245" applyFont="1" applyFill="1" applyBorder="1" applyAlignment="1">
      <alignment horizontal="left" vertical="center" wrapText="1"/>
    </xf>
    <xf numFmtId="0" fontId="9" fillId="29" borderId="3" xfId="245" applyFont="1" applyFill="1" applyBorder="1" applyAlignment="1">
      <alignment horizontal="left" vertical="center" wrapText="1"/>
    </xf>
    <xf numFmtId="0" fontId="9" fillId="29" borderId="3" xfId="245" applyFont="1" applyFill="1" applyBorder="1" applyAlignment="1">
      <alignment horizontal="center" vertical="center"/>
    </xf>
    <xf numFmtId="0" fontId="9" fillId="29" borderId="3" xfId="0" applyFont="1" applyFill="1" applyBorder="1" applyAlignment="1" applyProtection="1">
      <alignment horizontal="left" vertical="center" wrapText="1"/>
      <protection locked="0"/>
    </xf>
    <xf numFmtId="0" fontId="68" fillId="29" borderId="3" xfId="0" applyFont="1" applyFill="1" applyBorder="1" applyAlignment="1" applyProtection="1">
      <alignment horizontal="left" vertical="center" wrapText="1"/>
      <protection locked="0"/>
    </xf>
    <xf numFmtId="0" fontId="68" fillId="29" borderId="20" xfId="0" applyFont="1" applyFill="1" applyBorder="1" applyAlignment="1" applyProtection="1">
      <alignment horizontal="left" vertical="center" wrapText="1"/>
      <protection locked="0"/>
    </xf>
    <xf numFmtId="170" fontId="9" fillId="29" borderId="3" xfId="0" applyNumberFormat="1" applyFont="1" applyFill="1" applyBorder="1" applyAlignment="1">
      <alignment horizontal="center" vertical="center" wrapText="1"/>
    </xf>
    <xf numFmtId="0" fontId="9" fillId="29" borderId="19" xfId="0" quotePrefix="1" applyFont="1" applyFill="1" applyBorder="1" applyAlignment="1">
      <alignment horizontal="center" vertical="center"/>
    </xf>
    <xf numFmtId="0" fontId="68" fillId="29" borderId="19" xfId="0" applyFont="1" applyFill="1" applyBorder="1" applyAlignment="1" applyProtection="1">
      <alignment horizontal="left" vertical="center" wrapText="1"/>
      <protection locked="0"/>
    </xf>
    <xf numFmtId="0" fontId="9" fillId="29" borderId="20" xfId="0" applyFont="1" applyFill="1" applyBorder="1" applyAlignment="1" applyProtection="1">
      <alignment horizontal="left" vertical="center" wrapText="1"/>
      <protection locked="0"/>
    </xf>
    <xf numFmtId="0" fontId="9" fillId="29" borderId="20" xfId="0" applyFont="1" applyFill="1" applyBorder="1" applyAlignment="1">
      <alignment horizontal="center" vertical="center"/>
    </xf>
    <xf numFmtId="169" fontId="9" fillId="29" borderId="3" xfId="237" applyNumberFormat="1" applyFont="1" applyFill="1" applyBorder="1" applyAlignment="1">
      <alignment horizontal="center" vertical="center" wrapText="1"/>
    </xf>
    <xf numFmtId="0" fontId="9" fillId="29" borderId="19" xfId="0" applyFont="1" applyFill="1" applyBorder="1" applyAlignment="1" applyProtection="1">
      <alignment horizontal="left" vertical="center" wrapText="1"/>
      <protection locked="0"/>
    </xf>
    <xf numFmtId="0" fontId="9" fillId="29" borderId="19" xfId="0" applyFont="1" applyFill="1" applyBorder="1" applyAlignment="1">
      <alignment horizontal="center" vertical="center"/>
    </xf>
    <xf numFmtId="49" fontId="9" fillId="29" borderId="20" xfId="0" applyNumberFormat="1" applyFont="1" applyFill="1" applyBorder="1" applyAlignment="1">
      <alignment horizontal="center" vertical="center"/>
    </xf>
    <xf numFmtId="49" fontId="9" fillId="29" borderId="3" xfId="0" applyNumberFormat="1" applyFont="1" applyFill="1" applyBorder="1" applyAlignment="1">
      <alignment horizontal="center" vertical="center"/>
    </xf>
    <xf numFmtId="49" fontId="9" fillId="29" borderId="19" xfId="0" applyNumberFormat="1" applyFont="1" applyFill="1" applyBorder="1" applyAlignment="1">
      <alignment horizontal="center" vertical="center"/>
    </xf>
    <xf numFmtId="180" fontId="68" fillId="29" borderId="3" xfId="0" applyNumberFormat="1" applyFont="1" applyFill="1" applyBorder="1" applyAlignment="1">
      <alignment horizontal="center" vertical="center" wrapText="1"/>
    </xf>
    <xf numFmtId="0" fontId="9" fillId="29" borderId="0" xfId="0" applyFont="1" applyFill="1" applyBorder="1" applyAlignment="1">
      <alignment horizontal="center" vertical="center"/>
    </xf>
    <xf numFmtId="180" fontId="9" fillId="29" borderId="3" xfId="0" applyNumberFormat="1" applyFont="1" applyFill="1" applyBorder="1" applyAlignment="1">
      <alignment horizontal="center" vertical="center" wrapText="1"/>
    </xf>
    <xf numFmtId="0" fontId="68" fillId="29" borderId="0" xfId="0" applyFont="1" applyFill="1" applyBorder="1" applyAlignment="1" applyProtection="1">
      <alignment horizontal="left" vertical="center"/>
      <protection locked="0"/>
    </xf>
    <xf numFmtId="170" fontId="68" fillId="29" borderId="0" xfId="0" applyNumberFormat="1" applyFont="1" applyFill="1" applyBorder="1" applyAlignment="1">
      <alignment horizontal="center" vertical="center" wrapText="1"/>
    </xf>
    <xf numFmtId="170" fontId="68" fillId="29" borderId="0" xfId="0" applyNumberFormat="1" applyFont="1" applyFill="1" applyBorder="1" applyAlignment="1">
      <alignment horizontal="right" vertical="center" wrapText="1"/>
    </xf>
    <xf numFmtId="170" fontId="9" fillId="29" borderId="0" xfId="0" applyNumberFormat="1" applyFont="1" applyFill="1" applyBorder="1" applyAlignment="1">
      <alignment horizontal="center" vertical="center" wrapText="1"/>
    </xf>
    <xf numFmtId="0" fontId="9" fillId="29" borderId="0" xfId="0" quotePrefix="1" applyFont="1" applyFill="1" applyBorder="1" applyAlignment="1">
      <alignment horizontal="center" vertical="center"/>
    </xf>
    <xf numFmtId="170" fontId="71" fillId="29" borderId="0" xfId="0" applyNumberFormat="1" applyFont="1" applyFill="1" applyBorder="1" applyAlignment="1">
      <alignment vertical="center"/>
    </xf>
    <xf numFmtId="0" fontId="9" fillId="29" borderId="0" xfId="0" applyFont="1" applyFill="1" applyBorder="1" applyAlignment="1">
      <alignment vertical="center" wrapText="1"/>
    </xf>
    <xf numFmtId="0" fontId="68" fillId="29" borderId="0" xfId="0" applyFont="1" applyFill="1" applyBorder="1" applyAlignment="1">
      <alignment horizontal="right" vertical="center"/>
    </xf>
    <xf numFmtId="0" fontId="68" fillId="29" borderId="0" xfId="0" applyFont="1" applyFill="1" applyBorder="1" applyAlignment="1">
      <alignment horizontal="center" vertical="center" wrapText="1"/>
    </xf>
    <xf numFmtId="0" fontId="9" fillId="29" borderId="0" xfId="0" applyFont="1" applyFill="1" applyBorder="1" applyAlignment="1">
      <alignment horizontal="center" vertical="center" wrapText="1"/>
    </xf>
    <xf numFmtId="0" fontId="9" fillId="29" borderId="3" xfId="0" applyFont="1" applyFill="1" applyBorder="1" applyAlignment="1">
      <alignment horizontal="center" vertical="center" wrapText="1" shrinkToFit="1"/>
    </xf>
    <xf numFmtId="49" fontId="68" fillId="29" borderId="3" xfId="0" applyNumberFormat="1" applyFont="1" applyFill="1" applyBorder="1" applyAlignment="1">
      <alignment horizontal="left" vertical="center" wrapText="1"/>
    </xf>
    <xf numFmtId="49" fontId="9" fillId="29" borderId="3" xfId="0" applyNumberFormat="1" applyFont="1" applyFill="1" applyBorder="1" applyAlignment="1">
      <alignment horizontal="left" vertical="center" wrapText="1"/>
    </xf>
    <xf numFmtId="0" fontId="9" fillId="29" borderId="0" xfId="0" applyFont="1" applyFill="1" applyAlignment="1">
      <alignment vertical="center"/>
    </xf>
    <xf numFmtId="0" fontId="68" fillId="29" borderId="3" xfId="0" applyFont="1" applyFill="1" applyBorder="1" applyAlignment="1">
      <alignment horizontal="left" vertical="center" wrapText="1"/>
    </xf>
    <xf numFmtId="0" fontId="68" fillId="29" borderId="3" xfId="0" quotePrefix="1" applyFont="1" applyFill="1" applyBorder="1" applyAlignment="1">
      <alignment horizontal="center" vertical="center"/>
    </xf>
    <xf numFmtId="179" fontId="9" fillId="29" borderId="19" xfId="0" applyNumberFormat="1" applyFont="1" applyFill="1" applyBorder="1" applyAlignment="1">
      <alignment horizontal="center" vertical="center" wrapText="1"/>
    </xf>
    <xf numFmtId="0" fontId="9" fillId="29" borderId="14" xfId="0" quotePrefix="1" applyFont="1" applyFill="1" applyBorder="1" applyAlignment="1">
      <alignment horizontal="center" vertical="center"/>
    </xf>
    <xf numFmtId="179" fontId="9" fillId="29" borderId="20" xfId="0" applyNumberFormat="1" applyFont="1" applyFill="1" applyBorder="1" applyAlignment="1">
      <alignment horizontal="center" vertical="center" wrapText="1"/>
    </xf>
    <xf numFmtId="179" fontId="9" fillId="29" borderId="16" xfId="0" applyNumberFormat="1" applyFont="1" applyFill="1" applyBorder="1" applyAlignment="1">
      <alignment horizontal="center" vertical="center" wrapText="1"/>
    </xf>
    <xf numFmtId="0" fontId="9" fillId="29" borderId="3" xfId="0" quotePrefix="1" applyFont="1" applyFill="1" applyBorder="1" applyAlignment="1">
      <alignment horizontal="left" vertical="center" wrapText="1"/>
    </xf>
    <xf numFmtId="0" fontId="9" fillId="29" borderId="3" xfId="0" applyFont="1" applyFill="1" applyBorder="1" applyAlignment="1">
      <alignment horizontal="left" vertical="center" wrapText="1" shrinkToFit="1"/>
    </xf>
    <xf numFmtId="179" fontId="68" fillId="29" borderId="3" xfId="0" quotePrefix="1" applyNumberFormat="1" applyFont="1" applyFill="1" applyBorder="1" applyAlignment="1">
      <alignment horizontal="center" vertical="center" wrapText="1"/>
    </xf>
    <xf numFmtId="179" fontId="9" fillId="29" borderId="3" xfId="228" applyNumberFormat="1" applyFont="1" applyFill="1" applyBorder="1" applyAlignment="1">
      <alignment horizontal="center" vertical="center" wrapText="1"/>
    </xf>
    <xf numFmtId="0" fontId="9" fillId="29" borderId="3" xfId="0" applyFont="1" applyFill="1" applyBorder="1" applyAlignment="1">
      <alignment horizontal="center"/>
    </xf>
    <xf numFmtId="0" fontId="9" fillId="29" borderId="3" xfId="0" quotePrefix="1" applyFont="1" applyFill="1" applyBorder="1" applyAlignment="1">
      <alignment horizontal="center"/>
    </xf>
    <xf numFmtId="0" fontId="68" fillId="29" borderId="3" xfId="0" quotePrefix="1" applyFont="1" applyFill="1" applyBorder="1" applyAlignment="1">
      <alignment horizontal="center"/>
    </xf>
    <xf numFmtId="0" fontId="68" fillId="29" borderId="0" xfId="0" quotePrefix="1" applyFont="1" applyFill="1" applyBorder="1" applyAlignment="1">
      <alignment horizontal="center"/>
    </xf>
    <xf numFmtId="173" fontId="68" fillId="29" borderId="0" xfId="0" applyNumberFormat="1" applyFont="1" applyFill="1" applyBorder="1" applyAlignment="1">
      <alignment horizontal="center" vertical="center" wrapText="1"/>
    </xf>
    <xf numFmtId="49" fontId="68" fillId="29" borderId="0" xfId="0" applyNumberFormat="1" applyFont="1" applyFill="1" applyBorder="1" applyAlignment="1">
      <alignment horizontal="left" vertical="center" wrapText="1"/>
    </xf>
    <xf numFmtId="170" fontId="9" fillId="29" borderId="0" xfId="0" applyNumberFormat="1" applyFont="1" applyFill="1" applyBorder="1" applyAlignment="1">
      <alignment horizontal="right" vertical="center" wrapText="1"/>
    </xf>
    <xf numFmtId="0" fontId="9" fillId="29" borderId="0" xfId="245" applyFont="1" applyFill="1" applyBorder="1" applyAlignment="1">
      <alignment vertical="center"/>
    </xf>
    <xf numFmtId="0" fontId="9" fillId="29" borderId="0" xfId="245" applyFont="1" applyFill="1" applyBorder="1" applyAlignment="1">
      <alignment horizontal="center" vertical="center"/>
    </xf>
    <xf numFmtId="0" fontId="9" fillId="29" borderId="3" xfId="245" applyFont="1" applyFill="1" applyBorder="1" applyAlignment="1">
      <alignment horizontal="center" vertical="center" wrapText="1"/>
    </xf>
    <xf numFmtId="0" fontId="68" fillId="29" borderId="0" xfId="245" applyFont="1" applyFill="1" applyBorder="1" applyAlignment="1">
      <alignment vertical="center"/>
    </xf>
    <xf numFmtId="0" fontId="68" fillId="29" borderId="3" xfId="0" applyFont="1" applyFill="1" applyBorder="1" applyAlignment="1">
      <alignment horizontal="center" vertical="center"/>
    </xf>
    <xf numFmtId="0" fontId="68" fillId="29" borderId="0" xfId="245" applyFont="1" applyFill="1" applyBorder="1" applyAlignment="1">
      <alignment horizontal="center" vertical="center"/>
    </xf>
    <xf numFmtId="0" fontId="68" fillId="29" borderId="3" xfId="245" applyFont="1" applyFill="1" applyBorder="1" applyAlignment="1">
      <alignment horizontal="center" vertical="center"/>
    </xf>
    <xf numFmtId="0" fontId="9" fillId="29" borderId="0" xfId="245" applyFont="1" applyFill="1" applyBorder="1" applyAlignment="1">
      <alignment horizontal="left" vertical="center" wrapText="1"/>
    </xf>
    <xf numFmtId="170" fontId="9" fillId="29" borderId="0" xfId="245" applyNumberFormat="1" applyFont="1" applyFill="1" applyBorder="1" applyAlignment="1">
      <alignment horizontal="center" vertical="center" wrapText="1"/>
    </xf>
    <xf numFmtId="170" fontId="9" fillId="29" borderId="0" xfId="245" applyNumberFormat="1" applyFont="1" applyFill="1" applyBorder="1" applyAlignment="1">
      <alignment horizontal="right" vertical="center" wrapText="1"/>
    </xf>
    <xf numFmtId="0" fontId="9" fillId="29" borderId="0" xfId="245" applyFont="1" applyFill="1" applyBorder="1" applyAlignment="1">
      <alignment vertical="center" wrapText="1"/>
    </xf>
    <xf numFmtId="0" fontId="5" fillId="29" borderId="0" xfId="0" applyFont="1" applyFill="1" applyAlignment="1">
      <alignment vertical="center"/>
    </xf>
    <xf numFmtId="0" fontId="4" fillId="29" borderId="0" xfId="0" applyFont="1" applyFill="1" applyBorder="1" applyAlignment="1">
      <alignment horizontal="center" vertical="center"/>
    </xf>
    <xf numFmtId="0" fontId="5" fillId="29" borderId="3" xfId="0" applyFont="1" applyFill="1" applyBorder="1" applyAlignment="1">
      <alignment horizontal="center" vertical="center" wrapText="1"/>
    </xf>
    <xf numFmtId="0" fontId="5" fillId="29" borderId="3" xfId="0" applyFont="1" applyFill="1" applyBorder="1" applyAlignment="1">
      <alignment horizontal="left" vertical="center" wrapText="1"/>
    </xf>
    <xf numFmtId="0" fontId="5" fillId="29" borderId="3" xfId="0" applyFont="1" applyFill="1" applyBorder="1" applyAlignment="1">
      <alignment horizontal="center" vertical="center"/>
    </xf>
    <xf numFmtId="0" fontId="4" fillId="29" borderId="3" xfId="0" applyFont="1" applyFill="1" applyBorder="1" applyAlignment="1">
      <alignment horizontal="left" vertical="center" wrapText="1"/>
    </xf>
    <xf numFmtId="0" fontId="5" fillId="29" borderId="0" xfId="0" applyFont="1" applyFill="1" applyBorder="1" applyAlignment="1">
      <alignment vertical="center"/>
    </xf>
    <xf numFmtId="0" fontId="68" fillId="29" borderId="0" xfId="0" applyFont="1" applyFill="1" applyBorder="1" applyAlignment="1">
      <alignment horizontal="center" wrapText="1"/>
    </xf>
    <xf numFmtId="0" fontId="5" fillId="29" borderId="0" xfId="0" applyFont="1" applyFill="1" applyBorder="1" applyAlignment="1">
      <alignment horizontal="center" vertical="center"/>
    </xf>
    <xf numFmtId="0" fontId="68" fillId="29" borderId="14" xfId="245" applyFont="1" applyFill="1" applyBorder="1" applyAlignment="1">
      <alignment horizontal="left" vertical="center" wrapText="1"/>
    </xf>
    <xf numFmtId="0" fontId="68" fillId="29" borderId="15" xfId="245" applyFont="1" applyFill="1" applyBorder="1" applyAlignment="1">
      <alignment horizontal="left" vertical="center" wrapText="1"/>
    </xf>
    <xf numFmtId="0" fontId="68" fillId="29" borderId="16" xfId="245" applyFont="1" applyFill="1" applyBorder="1" applyAlignment="1">
      <alignment horizontal="left" vertical="center" wrapText="1"/>
    </xf>
    <xf numFmtId="0" fontId="73" fillId="29" borderId="0" xfId="245" applyFont="1" applyFill="1"/>
    <xf numFmtId="0" fontId="68" fillId="29" borderId="20" xfId="0" applyFont="1" applyFill="1" applyBorder="1" applyAlignment="1">
      <alignment horizontal="left" vertical="center" wrapText="1"/>
    </xf>
    <xf numFmtId="0" fontId="68" fillId="29" borderId="20" xfId="0" quotePrefix="1" applyFont="1" applyFill="1" applyBorder="1" applyAlignment="1">
      <alignment horizontal="center" vertical="center"/>
    </xf>
    <xf numFmtId="0" fontId="68" fillId="29" borderId="19" xfId="245" applyFont="1" applyFill="1" applyBorder="1" applyAlignment="1">
      <alignment horizontal="left" vertical="center" wrapText="1"/>
    </xf>
    <xf numFmtId="0" fontId="68" fillId="29" borderId="19" xfId="0" quotePrefix="1" applyFont="1" applyFill="1" applyBorder="1" applyAlignment="1">
      <alignment horizontal="center" vertical="center"/>
    </xf>
    <xf numFmtId="0" fontId="68" fillId="29" borderId="0" xfId="0" applyFont="1" applyFill="1" applyAlignment="1">
      <alignment vertical="center"/>
    </xf>
    <xf numFmtId="0" fontId="68" fillId="29" borderId="0" xfId="0" quotePrefix="1" applyFont="1" applyFill="1" applyBorder="1" applyAlignment="1">
      <alignment horizontal="center" vertical="center"/>
    </xf>
    <xf numFmtId="169" fontId="68" fillId="29" borderId="0" xfId="0" applyNumberFormat="1" applyFont="1" applyFill="1" applyBorder="1" applyAlignment="1">
      <alignment horizontal="center" vertical="center" wrapText="1"/>
    </xf>
    <xf numFmtId="169" fontId="68" fillId="29" borderId="0" xfId="0" applyNumberFormat="1" applyFont="1" applyFill="1" applyBorder="1" applyAlignment="1">
      <alignment horizontal="right" vertical="center" wrapText="1"/>
    </xf>
    <xf numFmtId="169" fontId="68" fillId="29" borderId="0" xfId="0" applyNumberFormat="1" applyFont="1" applyFill="1" applyBorder="1" applyAlignment="1">
      <alignment horizontal="right" vertical="center"/>
    </xf>
    <xf numFmtId="0" fontId="4" fillId="29" borderId="0" xfId="0" applyFont="1" applyFill="1" applyBorder="1" applyAlignment="1">
      <alignment vertical="center"/>
    </xf>
    <xf numFmtId="0" fontId="5" fillId="29" borderId="0" xfId="0" applyFont="1" applyFill="1" applyBorder="1" applyAlignment="1">
      <alignment horizontal="right" vertical="center"/>
    </xf>
    <xf numFmtId="0" fontId="9" fillId="29" borderId="3" xfId="0" quotePrefix="1" applyNumberFormat="1" applyFont="1" applyFill="1" applyBorder="1" applyAlignment="1">
      <alignment horizontal="center" vertical="center" wrapText="1"/>
    </xf>
    <xf numFmtId="0" fontId="9" fillId="29" borderId="3" xfId="0" applyNumberFormat="1" applyFont="1" applyFill="1" applyBorder="1" applyAlignment="1">
      <alignment horizontal="center" vertical="center" wrapText="1"/>
    </xf>
    <xf numFmtId="0" fontId="9" fillId="29" borderId="0" xfId="0" applyFont="1" applyFill="1" applyBorder="1" applyAlignment="1">
      <alignment horizontal="right" vertical="center"/>
    </xf>
    <xf numFmtId="0" fontId="9" fillId="29" borderId="3" xfId="0" applyNumberFormat="1" applyFont="1" applyFill="1" applyBorder="1" applyAlignment="1">
      <alignment horizontal="center" vertical="center"/>
    </xf>
    <xf numFmtId="3" fontId="9" fillId="29" borderId="0" xfId="0" applyNumberFormat="1" applyFont="1" applyFill="1" applyBorder="1" applyAlignment="1">
      <alignment vertical="center"/>
    </xf>
    <xf numFmtId="0" fontId="9" fillId="29" borderId="0" xfId="0" applyFont="1" applyFill="1"/>
    <xf numFmtId="0" fontId="9" fillId="29" borderId="3" xfId="237" applyFont="1" applyFill="1" applyBorder="1" applyAlignment="1">
      <alignment horizontal="center" vertical="center"/>
    </xf>
    <xf numFmtId="0" fontId="68" fillId="29" borderId="3" xfId="237" applyFont="1" applyFill="1" applyBorder="1" applyAlignment="1">
      <alignment horizontal="left" vertical="center"/>
    </xf>
    <xf numFmtId="0" fontId="9" fillId="29" borderId="3" xfId="237" applyNumberFormat="1" applyFont="1" applyFill="1" applyBorder="1" applyAlignment="1">
      <alignment horizontal="center" vertical="center" wrapText="1"/>
    </xf>
    <xf numFmtId="170" fontId="9" fillId="29" borderId="3" xfId="237" applyNumberFormat="1" applyFont="1" applyFill="1" applyBorder="1" applyAlignment="1">
      <alignment horizontal="center" vertical="center" wrapText="1"/>
    </xf>
    <xf numFmtId="49" fontId="9" fillId="29" borderId="3" xfId="237" applyNumberFormat="1" applyFont="1" applyFill="1" applyBorder="1" applyAlignment="1">
      <alignment horizontal="left" vertical="center" wrapText="1"/>
    </xf>
    <xf numFmtId="0" fontId="9" fillId="29" borderId="3" xfId="237" applyNumberFormat="1" applyFont="1" applyFill="1" applyBorder="1" applyAlignment="1">
      <alignment horizontal="left" vertical="top" wrapText="1"/>
    </xf>
    <xf numFmtId="0" fontId="9" fillId="29" borderId="3" xfId="237" applyFont="1" applyFill="1" applyBorder="1" applyAlignment="1">
      <alignment horizontal="center" vertical="center" wrapText="1"/>
    </xf>
    <xf numFmtId="0" fontId="9" fillId="29" borderId="3" xfId="237" applyNumberFormat="1" applyFont="1" applyFill="1" applyBorder="1" applyAlignment="1">
      <alignment horizontal="left" vertical="center" wrapText="1"/>
    </xf>
    <xf numFmtId="0" fontId="4" fillId="29" borderId="0" xfId="0" applyFont="1" applyFill="1" applyBorder="1" applyAlignment="1">
      <alignment vertical="center" wrapText="1"/>
    </xf>
    <xf numFmtId="0" fontId="5" fillId="29" borderId="0" xfId="0" applyFont="1" applyFill="1" applyAlignment="1">
      <alignment vertical="center" wrapText="1"/>
    </xf>
    <xf numFmtId="0" fontId="5" fillId="29" borderId="0" xfId="0" applyFont="1" applyFill="1" applyBorder="1"/>
    <xf numFmtId="0" fontId="5" fillId="29" borderId="0" xfId="0" applyFont="1" applyFill="1" applyBorder="1" applyAlignment="1">
      <alignment horizontal="left" vertical="center" wrapText="1" shrinkToFit="1"/>
    </xf>
    <xf numFmtId="0" fontId="7" fillId="29" borderId="0" xfId="0" applyFont="1" applyFill="1" applyAlignment="1">
      <alignment horizontal="center" vertical="center"/>
    </xf>
    <xf numFmtId="0" fontId="5" fillId="29" borderId="14" xfId="0" applyFont="1" applyFill="1" applyBorder="1" applyAlignment="1">
      <alignment horizontal="center" vertical="center"/>
    </xf>
    <xf numFmtId="0" fontId="9" fillId="29" borderId="14" xfId="0" applyNumberFormat="1" applyFont="1" applyFill="1" applyBorder="1" applyAlignment="1">
      <alignment horizontal="center" vertical="center" wrapText="1"/>
    </xf>
    <xf numFmtId="0" fontId="5" fillId="29" borderId="3" xfId="0" applyFont="1" applyFill="1" applyBorder="1" applyAlignment="1">
      <alignment vertical="center" wrapText="1"/>
    </xf>
    <xf numFmtId="170" fontId="5" fillId="29" borderId="3" xfId="0" applyNumberFormat="1" applyFont="1" applyFill="1" applyBorder="1" applyAlignment="1">
      <alignment vertical="center" wrapText="1"/>
    </xf>
    <xf numFmtId="0" fontId="0" fillId="29" borderId="3" xfId="0" applyFill="1" applyBorder="1" applyAlignment="1">
      <alignment vertical="center" wrapText="1"/>
    </xf>
    <xf numFmtId="177" fontId="5" fillId="29" borderId="3" xfId="0" applyNumberFormat="1" applyFont="1" applyFill="1" applyBorder="1" applyAlignment="1">
      <alignment horizontal="center" vertical="center" wrapText="1"/>
    </xf>
    <xf numFmtId="178" fontId="5" fillId="29" borderId="3" xfId="0" applyNumberFormat="1" applyFont="1" applyFill="1" applyBorder="1" applyAlignment="1">
      <alignment horizontal="center" vertical="center" wrapText="1"/>
    </xf>
    <xf numFmtId="4" fontId="5" fillId="29" borderId="3" xfId="0" applyNumberFormat="1" applyFont="1" applyFill="1" applyBorder="1" applyAlignment="1">
      <alignment horizontal="center" vertical="center" wrapText="1"/>
    </xf>
    <xf numFmtId="178" fontId="11" fillId="29" borderId="3" xfId="0" applyNumberFormat="1" applyFont="1" applyFill="1" applyBorder="1" applyAlignment="1">
      <alignment horizontal="center" vertical="center" wrapText="1"/>
    </xf>
    <xf numFmtId="174" fontId="5" fillId="29" borderId="3" xfId="0" applyNumberFormat="1" applyFont="1" applyFill="1" applyBorder="1" applyAlignment="1">
      <alignment horizontal="center" vertical="center" wrapText="1"/>
    </xf>
    <xf numFmtId="174" fontId="5" fillId="29" borderId="3" xfId="0" applyNumberFormat="1" applyFont="1" applyFill="1" applyBorder="1" applyAlignment="1">
      <alignment horizontal="right" vertical="center" wrapText="1"/>
    </xf>
    <xf numFmtId="0" fontId="0" fillId="29" borderId="3" xfId="0" applyFill="1" applyBorder="1" applyAlignment="1">
      <alignment horizontal="center" vertical="center" wrapText="1"/>
    </xf>
    <xf numFmtId="170" fontId="5" fillId="29" borderId="19" xfId="0" applyNumberFormat="1" applyFont="1" applyFill="1" applyBorder="1" applyAlignment="1">
      <alignment vertical="center" wrapText="1"/>
    </xf>
    <xf numFmtId="170" fontId="5" fillId="29" borderId="20" xfId="0" applyNumberFormat="1" applyFont="1" applyFill="1" applyBorder="1" applyAlignment="1">
      <alignment horizontal="right" vertical="center" wrapText="1"/>
    </xf>
    <xf numFmtId="170" fontId="4" fillId="29" borderId="3" xfId="0" applyNumberFormat="1" applyFont="1" applyFill="1" applyBorder="1" applyAlignment="1">
      <alignment horizontal="center" vertical="center" wrapText="1"/>
    </xf>
    <xf numFmtId="177" fontId="4" fillId="29" borderId="3" xfId="0" applyNumberFormat="1" applyFont="1" applyFill="1" applyBorder="1" applyAlignment="1">
      <alignment horizontal="center" vertical="center" wrapText="1"/>
    </xf>
    <xf numFmtId="178" fontId="4" fillId="29" borderId="3" xfId="0" applyNumberFormat="1" applyFont="1" applyFill="1" applyBorder="1" applyAlignment="1">
      <alignment horizontal="center" vertical="center" wrapText="1"/>
    </xf>
    <xf numFmtId="1" fontId="5" fillId="29" borderId="0" xfId="0" applyNumberFormat="1" applyFont="1" applyFill="1" applyBorder="1" applyAlignment="1">
      <alignment horizontal="center" vertical="center"/>
    </xf>
    <xf numFmtId="0" fontId="8" fillId="29" borderId="0" xfId="0" applyFont="1" applyFill="1" applyBorder="1" applyAlignment="1">
      <alignment vertical="center"/>
    </xf>
    <xf numFmtId="0" fontId="4" fillId="29" borderId="0" xfId="0" applyFont="1" applyFill="1" applyBorder="1" applyAlignment="1">
      <alignment horizontal="right" vertical="center"/>
    </xf>
    <xf numFmtId="170" fontId="5" fillId="29" borderId="0" xfId="0" applyNumberFormat="1" applyFont="1" applyFill="1" applyAlignment="1">
      <alignment vertical="center"/>
    </xf>
    <xf numFmtId="0" fontId="9" fillId="29" borderId="14" xfId="0" applyFont="1" applyFill="1" applyBorder="1" applyAlignment="1">
      <alignment horizontal="center" vertical="center" wrapText="1" shrinkToFit="1"/>
    </xf>
    <xf numFmtId="3" fontId="9" fillId="29" borderId="3" xfId="0" applyNumberFormat="1" applyFont="1" applyFill="1" applyBorder="1" applyAlignment="1">
      <alignment horizontal="center" vertical="center" wrapText="1" shrinkToFit="1"/>
    </xf>
    <xf numFmtId="0" fontId="68" fillId="29" borderId="13" xfId="0" applyFont="1" applyFill="1" applyBorder="1" applyAlignment="1">
      <alignment horizontal="left" vertical="center" wrapText="1"/>
    </xf>
    <xf numFmtId="170" fontId="68" fillId="29" borderId="0" xfId="0" applyNumberFormat="1" applyFont="1" applyFill="1" applyBorder="1" applyAlignment="1">
      <alignment horizontal="center" vertical="center"/>
    </xf>
    <xf numFmtId="0" fontId="9" fillId="29" borderId="0" xfId="0" applyFont="1" applyFill="1" applyAlignment="1">
      <alignment horizontal="right" vertical="center"/>
    </xf>
    <xf numFmtId="0" fontId="9" fillId="29" borderId="13" xfId="0" applyFont="1" applyFill="1" applyBorder="1" applyAlignment="1">
      <alignment vertical="center"/>
    </xf>
    <xf numFmtId="0" fontId="9" fillId="29" borderId="13" xfId="0" applyFont="1" applyFill="1" applyBorder="1" applyAlignment="1">
      <alignment horizontal="center" vertical="center"/>
    </xf>
    <xf numFmtId="3" fontId="9" fillId="29" borderId="3" xfId="0" applyNumberFormat="1" applyFont="1" applyFill="1" applyBorder="1" applyAlignment="1">
      <alignment horizontal="center" vertical="center" wrapText="1"/>
    </xf>
    <xf numFmtId="178" fontId="9" fillId="29" borderId="3" xfId="0" applyNumberFormat="1" applyFont="1" applyFill="1" applyBorder="1" applyAlignment="1">
      <alignment horizontal="center" vertical="center" wrapText="1"/>
    </xf>
    <xf numFmtId="177" fontId="9" fillId="29" borderId="3" xfId="0" applyNumberFormat="1" applyFont="1" applyFill="1" applyBorder="1" applyAlignment="1">
      <alignment horizontal="center" vertical="center" wrapText="1"/>
    </xf>
    <xf numFmtId="178" fontId="68" fillId="29" borderId="3" xfId="0" applyNumberFormat="1" applyFont="1" applyFill="1" applyBorder="1" applyAlignment="1">
      <alignment horizontal="center" vertical="center" wrapText="1"/>
    </xf>
    <xf numFmtId="177" fontId="68" fillId="29" borderId="3" xfId="0" applyNumberFormat="1" applyFont="1" applyFill="1" applyBorder="1" applyAlignment="1">
      <alignment horizontal="center" vertical="center" wrapText="1"/>
    </xf>
    <xf numFmtId="169" fontId="9" fillId="29" borderId="3" xfId="0" applyNumberFormat="1" applyFont="1" applyFill="1" applyBorder="1" applyAlignment="1">
      <alignment horizontal="center" vertical="center" wrapText="1"/>
    </xf>
    <xf numFmtId="0" fontId="73" fillId="29" borderId="0" xfId="0" applyFont="1" applyFill="1" applyAlignment="1">
      <alignment vertical="center"/>
    </xf>
    <xf numFmtId="0" fontId="73" fillId="29" borderId="0" xfId="0" applyFont="1" applyFill="1"/>
    <xf numFmtId="0" fontId="73" fillId="29" borderId="0" xfId="0" applyFont="1" applyFill="1" applyAlignment="1">
      <alignment horizontal="center" vertical="center"/>
    </xf>
    <xf numFmtId="3" fontId="9" fillId="29" borderId="3" xfId="0" applyNumberFormat="1" applyFont="1" applyFill="1" applyBorder="1" applyAlignment="1">
      <alignment horizontal="left" vertical="center" wrapText="1"/>
    </xf>
    <xf numFmtId="178" fontId="68" fillId="29" borderId="0" xfId="0" applyNumberFormat="1" applyFont="1" applyFill="1" applyBorder="1" applyAlignment="1">
      <alignment horizontal="center" vertical="center" wrapText="1"/>
    </xf>
    <xf numFmtId="49" fontId="68" fillId="29" borderId="0" xfId="0" applyNumberFormat="1" applyFont="1" applyFill="1" applyBorder="1" applyAlignment="1">
      <alignment horizontal="center" vertical="center" wrapText="1"/>
    </xf>
    <xf numFmtId="0" fontId="70" fillId="29" borderId="0" xfId="0" applyFont="1" applyFill="1" applyAlignment="1">
      <alignment horizontal="center" vertical="center"/>
    </xf>
    <xf numFmtId="0" fontId="68" fillId="29" borderId="0" xfId="0" applyFont="1" applyFill="1" applyAlignment="1">
      <alignment horizontal="center" vertical="center"/>
    </xf>
    <xf numFmtId="0" fontId="70" fillId="29" borderId="0" xfId="0" applyFont="1" applyFill="1" applyBorder="1" applyAlignment="1">
      <alignment horizontal="center" vertical="center"/>
    </xf>
    <xf numFmtId="0" fontId="68" fillId="29" borderId="0" xfId="0" applyFont="1" applyFill="1" applyAlignment="1">
      <alignment horizontal="left" vertical="center"/>
    </xf>
    <xf numFmtId="0" fontId="70" fillId="29" borderId="0" xfId="0" applyFont="1" applyFill="1" applyAlignment="1">
      <alignment vertical="center"/>
    </xf>
    <xf numFmtId="170" fontId="5" fillId="29" borderId="20" xfId="0" applyNumberFormat="1" applyFont="1" applyFill="1" applyBorder="1" applyAlignment="1">
      <alignment horizontal="right" vertical="center" wrapText="1"/>
    </xf>
    <xf numFmtId="178" fontId="5" fillId="29" borderId="3" xfId="0" applyNumberFormat="1" applyFont="1" applyFill="1" applyBorder="1" applyAlignment="1">
      <alignment horizontal="center" vertical="center" wrapText="1"/>
    </xf>
    <xf numFmtId="178" fontId="4" fillId="29" borderId="3" xfId="0" applyNumberFormat="1" applyFont="1" applyFill="1" applyBorder="1" applyAlignment="1">
      <alignment horizontal="center" vertical="center" wrapText="1"/>
    </xf>
    <xf numFmtId="0" fontId="68" fillId="29" borderId="0" xfId="0" applyFont="1" applyFill="1" applyBorder="1" applyAlignment="1">
      <alignment horizontal="center" vertical="center"/>
    </xf>
    <xf numFmtId="0" fontId="68" fillId="29" borderId="15" xfId="0" applyFont="1" applyFill="1" applyBorder="1" applyAlignment="1">
      <alignment horizontal="left" vertical="center" wrapText="1"/>
    </xf>
    <xf numFmtId="0" fontId="9" fillId="29" borderId="15" xfId="0" applyFont="1" applyFill="1" applyBorder="1" applyAlignment="1">
      <alignment vertical="center" wrapText="1"/>
    </xf>
    <xf numFmtId="0" fontId="9" fillId="29" borderId="16" xfId="0" applyFont="1" applyFill="1" applyBorder="1" applyAlignment="1">
      <alignment vertical="center" wrapText="1"/>
    </xf>
    <xf numFmtId="0" fontId="9" fillId="29" borderId="15" xfId="0" applyFont="1" applyFill="1" applyBorder="1" applyAlignment="1">
      <alignment horizontal="left" vertical="center" wrapText="1"/>
    </xf>
    <xf numFmtId="0" fontId="9" fillId="29" borderId="16" xfId="0" applyFont="1" applyFill="1" applyBorder="1" applyAlignment="1">
      <alignment horizontal="left" vertical="center" wrapText="1"/>
    </xf>
    <xf numFmtId="0" fontId="9" fillId="29" borderId="19" xfId="0" applyFont="1" applyFill="1" applyBorder="1" applyAlignment="1">
      <alignment horizontal="center" vertical="center" wrapText="1" shrinkToFit="1"/>
    </xf>
    <xf numFmtId="0" fontId="9" fillId="29" borderId="20" xfId="0" applyFont="1" applyFill="1" applyBorder="1" applyAlignment="1">
      <alignment horizontal="center" vertical="center" wrapText="1" shrinkToFit="1"/>
    </xf>
    <xf numFmtId="0" fontId="9" fillId="29" borderId="19" xfId="0" applyFont="1" applyFill="1" applyBorder="1" applyAlignment="1">
      <alignment horizontal="center" vertical="center" wrapText="1"/>
    </xf>
    <xf numFmtId="0" fontId="9" fillId="29" borderId="20" xfId="0" applyFont="1" applyFill="1" applyBorder="1" applyAlignment="1">
      <alignment horizontal="center" vertical="center" wrapText="1"/>
    </xf>
    <xf numFmtId="0" fontId="68" fillId="29" borderId="14" xfId="0" applyFont="1" applyFill="1" applyBorder="1" applyAlignment="1" applyProtection="1">
      <alignment horizontal="center"/>
      <protection locked="0"/>
    </xf>
    <xf numFmtId="0" fontId="68" fillId="29" borderId="15" xfId="0" applyFont="1" applyFill="1" applyBorder="1" applyAlignment="1" applyProtection="1">
      <alignment horizontal="center"/>
      <protection locked="0"/>
    </xf>
    <xf numFmtId="0" fontId="68" fillId="29" borderId="16" xfId="0" applyFont="1" applyFill="1" applyBorder="1" applyAlignment="1" applyProtection="1">
      <alignment horizontal="center"/>
      <protection locked="0"/>
    </xf>
    <xf numFmtId="0" fontId="68" fillId="29" borderId="3" xfId="0" applyFont="1" applyFill="1" applyBorder="1" applyAlignment="1">
      <alignment horizontal="center" vertical="center"/>
    </xf>
    <xf numFmtId="0" fontId="68" fillId="29" borderId="20" xfId="0" applyFont="1" applyFill="1" applyBorder="1" applyAlignment="1">
      <alignment horizontal="center" vertical="center"/>
    </xf>
    <xf numFmtId="0" fontId="9" fillId="29" borderId="3" xfId="0" applyFont="1" applyFill="1" applyBorder="1" applyAlignment="1">
      <alignment horizontal="center" vertical="center"/>
    </xf>
    <xf numFmtId="0" fontId="9" fillId="29" borderId="3" xfId="0" applyFont="1" applyFill="1" applyBorder="1" applyAlignment="1">
      <alignment horizontal="center" vertical="center" wrapText="1"/>
    </xf>
    <xf numFmtId="0" fontId="68" fillId="29" borderId="0" xfId="0" applyFont="1" applyFill="1" applyBorder="1" applyAlignment="1">
      <alignment horizontal="left" vertical="center" wrapText="1"/>
    </xf>
    <xf numFmtId="0" fontId="68" fillId="29" borderId="13" xfId="0" applyFont="1" applyFill="1" applyBorder="1" applyAlignment="1">
      <alignment horizontal="center" vertical="center"/>
    </xf>
    <xf numFmtId="170" fontId="9" fillId="29" borderId="0" xfId="0" applyNumberFormat="1" applyFont="1" applyFill="1" applyBorder="1" applyAlignment="1">
      <alignment horizontal="center" vertical="center" wrapText="1"/>
    </xf>
    <xf numFmtId="170" fontId="9" fillId="29" borderId="0" xfId="0" quotePrefix="1" applyNumberFormat="1" applyFont="1" applyFill="1" applyBorder="1" applyAlignment="1">
      <alignment horizontal="center" vertical="center" wrapText="1"/>
    </xf>
    <xf numFmtId="0" fontId="68" fillId="29" borderId="3" xfId="0" applyFont="1" applyFill="1" applyBorder="1" applyAlignment="1">
      <alignment horizontal="center" vertical="center" wrapText="1"/>
    </xf>
    <xf numFmtId="0" fontId="68" fillId="29" borderId="3" xfId="237" applyNumberFormat="1" applyFont="1" applyFill="1" applyBorder="1" applyAlignment="1">
      <alignment horizontal="center" vertical="center" wrapText="1"/>
    </xf>
    <xf numFmtId="0" fontId="9" fillId="29" borderId="14" xfId="0" applyFont="1" applyFill="1" applyBorder="1" applyAlignment="1">
      <alignment horizontal="center" vertical="center" wrapText="1"/>
    </xf>
    <xf numFmtId="0" fontId="9" fillId="29" borderId="15" xfId="0" applyFont="1" applyFill="1" applyBorder="1" applyAlignment="1">
      <alignment horizontal="center" vertical="center" wrapText="1"/>
    </xf>
    <xf numFmtId="0" fontId="9" fillId="29" borderId="16" xfId="0" applyFont="1" applyFill="1" applyBorder="1" applyAlignment="1">
      <alignment horizontal="center" vertical="center" wrapText="1"/>
    </xf>
    <xf numFmtId="0" fontId="68" fillId="29" borderId="0" xfId="0" applyFont="1" applyFill="1" applyBorder="1" applyAlignment="1">
      <alignment horizontal="center" vertical="center" wrapText="1"/>
    </xf>
    <xf numFmtId="0" fontId="9" fillId="29" borderId="3" xfId="0" applyFont="1" applyFill="1" applyBorder="1" applyAlignment="1">
      <alignment horizontal="center" vertical="center" wrapText="1" shrinkToFit="1"/>
    </xf>
    <xf numFmtId="0" fontId="68" fillId="29" borderId="14" xfId="0" applyFont="1" applyFill="1" applyBorder="1" applyAlignment="1">
      <alignment horizontal="left" vertical="center" wrapText="1"/>
    </xf>
    <xf numFmtId="0" fontId="68" fillId="29" borderId="16" xfId="0" applyFont="1" applyFill="1" applyBorder="1" applyAlignment="1">
      <alignment horizontal="left" vertical="center" wrapText="1"/>
    </xf>
    <xf numFmtId="0" fontId="68" fillId="29" borderId="3" xfId="0" applyFont="1" applyFill="1" applyBorder="1" applyAlignment="1">
      <alignment horizontal="left" vertical="center" wrapText="1"/>
    </xf>
    <xf numFmtId="0" fontId="68" fillId="29" borderId="0" xfId="245" applyFont="1" applyFill="1" applyBorder="1" applyAlignment="1">
      <alignment horizontal="center" vertical="center"/>
    </xf>
    <xf numFmtId="0" fontId="9" fillId="29" borderId="3" xfId="245" applyFont="1" applyFill="1" applyBorder="1" applyAlignment="1">
      <alignment horizontal="center" vertical="center" wrapText="1"/>
    </xf>
    <xf numFmtId="0" fontId="68" fillId="29" borderId="3" xfId="245" applyFont="1" applyFill="1" applyBorder="1" applyAlignment="1">
      <alignment horizontal="left" vertical="center" wrapText="1"/>
    </xf>
    <xf numFmtId="0" fontId="72" fillId="29" borderId="0" xfId="0" applyFont="1" applyFill="1" applyBorder="1" applyAlignment="1">
      <alignment horizontal="center" vertical="center"/>
    </xf>
    <xf numFmtId="0" fontId="9" fillId="29" borderId="19" xfId="245" applyFont="1" applyFill="1" applyBorder="1" applyAlignment="1">
      <alignment horizontal="center" vertical="center" wrapText="1"/>
    </xf>
    <xf numFmtId="0" fontId="9" fillId="29" borderId="20" xfId="245" applyFont="1" applyFill="1" applyBorder="1" applyAlignment="1">
      <alignment horizontal="center" vertical="center" wrapText="1"/>
    </xf>
    <xf numFmtId="0" fontId="9" fillId="29" borderId="0" xfId="0" applyFont="1" applyFill="1" applyBorder="1" applyAlignment="1">
      <alignment vertical="center"/>
    </xf>
    <xf numFmtId="0" fontId="68" fillId="29" borderId="0" xfId="237" applyNumberFormat="1" applyFont="1" applyFill="1" applyBorder="1" applyAlignment="1">
      <alignment horizontal="center" vertical="center" wrapText="1"/>
    </xf>
    <xf numFmtId="0" fontId="9" fillId="29" borderId="19" xfId="237" applyNumberFormat="1" applyFont="1" applyFill="1" applyBorder="1" applyAlignment="1">
      <alignment horizontal="center" vertical="center" wrapText="1"/>
    </xf>
    <xf numFmtId="0" fontId="9" fillId="29" borderId="20" xfId="237" applyNumberFormat="1" applyFont="1" applyFill="1" applyBorder="1" applyAlignment="1">
      <alignment horizontal="center" vertical="center" wrapText="1"/>
    </xf>
    <xf numFmtId="0" fontId="4" fillId="29" borderId="0" xfId="0" applyFont="1" applyFill="1" applyAlignment="1">
      <alignment horizontal="center" vertical="center"/>
    </xf>
    <xf numFmtId="0" fontId="4" fillId="29" borderId="0" xfId="0" applyFont="1" applyFill="1" applyBorder="1" applyAlignment="1">
      <alignment horizontal="center" vertical="center"/>
    </xf>
    <xf numFmtId="0" fontId="5" fillId="29" borderId="3" xfId="0" applyFont="1" applyFill="1" applyBorder="1" applyAlignment="1">
      <alignment horizontal="center" vertical="center" wrapText="1"/>
    </xf>
    <xf numFmtId="0" fontId="4" fillId="29" borderId="0" xfId="0" applyFont="1" applyFill="1" applyBorder="1" applyAlignment="1">
      <alignment vertical="center"/>
    </xf>
    <xf numFmtId="0" fontId="5" fillId="29" borderId="3" xfId="0" applyFont="1" applyFill="1" applyBorder="1" applyAlignment="1">
      <alignment horizontal="center" vertical="center"/>
    </xf>
    <xf numFmtId="174" fontId="4" fillId="29" borderId="14" xfId="0" applyNumberFormat="1" applyFont="1" applyFill="1" applyBorder="1" applyAlignment="1">
      <alignment horizontal="center" vertical="center" wrapText="1"/>
    </xf>
    <xf numFmtId="174" fontId="4" fillId="29" borderId="16" xfId="0" applyNumberFormat="1" applyFont="1" applyFill="1" applyBorder="1" applyAlignment="1">
      <alignment horizontal="center" vertical="center" wrapText="1"/>
    </xf>
    <xf numFmtId="0" fontId="4" fillId="29" borderId="14" xfId="0" applyFont="1" applyFill="1" applyBorder="1" applyAlignment="1">
      <alignment horizontal="left" vertical="center" wrapText="1"/>
    </xf>
    <xf numFmtId="0" fontId="4" fillId="29" borderId="15" xfId="0" applyFont="1" applyFill="1" applyBorder="1" applyAlignment="1">
      <alignment horizontal="left" vertical="center" wrapText="1"/>
    </xf>
    <xf numFmtId="0" fontId="4" fillId="29" borderId="16" xfId="0" applyFont="1" applyFill="1" applyBorder="1" applyAlignment="1">
      <alignment horizontal="left" vertical="center" wrapText="1"/>
    </xf>
    <xf numFmtId="0" fontId="9" fillId="29" borderId="0" xfId="0" applyFont="1" applyFill="1" applyBorder="1" applyAlignment="1">
      <alignment horizontal="center" vertical="center"/>
    </xf>
    <xf numFmtId="0" fontId="5" fillId="29" borderId="0" xfId="0" applyFont="1" applyFill="1" applyAlignment="1">
      <alignment horizontal="justify" vertical="center" wrapText="1"/>
    </xf>
    <xf numFmtId="177" fontId="4" fillId="29" borderId="14" xfId="0" applyNumberFormat="1" applyFont="1" applyFill="1" applyBorder="1" applyAlignment="1">
      <alignment horizontal="center" vertical="center" wrapText="1"/>
    </xf>
    <xf numFmtId="177" fontId="4" fillId="29" borderId="16" xfId="0" applyNumberFormat="1" applyFont="1" applyFill="1" applyBorder="1" applyAlignment="1">
      <alignment horizontal="center" vertical="center" wrapText="1"/>
    </xf>
    <xf numFmtId="174" fontId="4" fillId="29" borderId="14" xfId="0" applyNumberFormat="1" applyFont="1" applyFill="1" applyBorder="1" applyAlignment="1">
      <alignment horizontal="left" vertical="center" wrapText="1"/>
    </xf>
    <xf numFmtId="174" fontId="4" fillId="29" borderId="16" xfId="0" applyNumberFormat="1" applyFont="1" applyFill="1" applyBorder="1" applyAlignment="1">
      <alignment horizontal="left" vertical="center" wrapText="1"/>
    </xf>
    <xf numFmtId="174" fontId="5" fillId="29" borderId="14" xfId="0" applyNumberFormat="1" applyFont="1" applyFill="1" applyBorder="1" applyAlignment="1">
      <alignment horizontal="center" vertical="center" wrapText="1"/>
    </xf>
    <xf numFmtId="174" fontId="5" fillId="29" borderId="16" xfId="0" applyNumberFormat="1" applyFont="1" applyFill="1" applyBorder="1" applyAlignment="1">
      <alignment horizontal="center" vertical="center" wrapText="1"/>
    </xf>
    <xf numFmtId="0" fontId="5" fillId="29" borderId="14" xfId="0" applyFont="1" applyFill="1" applyBorder="1" applyAlignment="1">
      <alignment horizontal="left" vertical="center" wrapText="1"/>
    </xf>
    <xf numFmtId="0" fontId="5" fillId="29" borderId="15" xfId="0" applyFont="1" applyFill="1" applyBorder="1" applyAlignment="1">
      <alignment horizontal="left" vertical="center" wrapText="1"/>
    </xf>
    <xf numFmtId="0" fontId="5" fillId="29" borderId="16" xfId="0" applyFont="1" applyFill="1" applyBorder="1" applyAlignment="1">
      <alignment horizontal="left" vertical="center" wrapText="1"/>
    </xf>
    <xf numFmtId="174" fontId="5" fillId="29" borderId="14" xfId="0" applyNumberFormat="1" applyFont="1" applyFill="1" applyBorder="1" applyAlignment="1">
      <alignment horizontal="right" vertical="center" wrapText="1"/>
    </xf>
    <xf numFmtId="174" fontId="5" fillId="29" borderId="16" xfId="0" applyNumberFormat="1" applyFont="1" applyFill="1" applyBorder="1" applyAlignment="1">
      <alignment horizontal="right" vertical="center" wrapText="1"/>
    </xf>
    <xf numFmtId="177" fontId="5" fillId="29" borderId="14" xfId="0" applyNumberFormat="1" applyFont="1" applyFill="1" applyBorder="1" applyAlignment="1">
      <alignment horizontal="center" vertical="center" wrapText="1"/>
    </xf>
    <xf numFmtId="177" fontId="5" fillId="29" borderId="16" xfId="0" applyNumberFormat="1" applyFont="1" applyFill="1" applyBorder="1" applyAlignment="1">
      <alignment horizontal="center" vertical="center" wrapText="1"/>
    </xf>
    <xf numFmtId="177" fontId="5" fillId="29" borderId="14" xfId="0" applyNumberFormat="1" applyFont="1" applyFill="1" applyBorder="1" applyAlignment="1">
      <alignment horizontal="right" vertical="center" wrapText="1"/>
    </xf>
    <xf numFmtId="177" fontId="5" fillId="29" borderId="16" xfId="0" applyNumberFormat="1" applyFont="1" applyFill="1" applyBorder="1" applyAlignment="1">
      <alignment horizontal="right" vertical="center" wrapText="1"/>
    </xf>
    <xf numFmtId="169" fontId="4" fillId="29" borderId="14" xfId="0" applyNumberFormat="1" applyFont="1" applyFill="1" applyBorder="1" applyAlignment="1">
      <alignment horizontal="right" vertical="center" wrapText="1"/>
    </xf>
    <xf numFmtId="169" fontId="4" fillId="29" borderId="16" xfId="0" applyNumberFormat="1" applyFont="1" applyFill="1" applyBorder="1" applyAlignment="1">
      <alignment horizontal="right" vertical="center" wrapText="1"/>
    </xf>
    <xf numFmtId="49" fontId="5" fillId="29" borderId="3" xfId="0" applyNumberFormat="1" applyFont="1" applyFill="1" applyBorder="1" applyAlignment="1">
      <alignment horizontal="left" vertical="center" wrapText="1"/>
    </xf>
    <xf numFmtId="169" fontId="5" fillId="29" borderId="14" xfId="0" applyNumberFormat="1" applyFont="1" applyFill="1" applyBorder="1" applyAlignment="1">
      <alignment horizontal="right" vertical="center" wrapText="1"/>
    </xf>
    <xf numFmtId="169" fontId="5" fillId="29" borderId="16" xfId="0" applyNumberFormat="1" applyFont="1" applyFill="1" applyBorder="1" applyAlignment="1">
      <alignment horizontal="right" vertical="center" wrapText="1"/>
    </xf>
    <xf numFmtId="0" fontId="5" fillId="29" borderId="19" xfId="0" applyFont="1" applyFill="1" applyBorder="1" applyAlignment="1">
      <alignment horizontal="center" vertical="center" wrapText="1"/>
    </xf>
    <xf numFmtId="0" fontId="5" fillId="29" borderId="20" xfId="0" applyFont="1" applyFill="1" applyBorder="1" applyAlignment="1">
      <alignment horizontal="center" vertical="center" wrapText="1"/>
    </xf>
    <xf numFmtId="49" fontId="5" fillId="29" borderId="14" xfId="0" applyNumberFormat="1" applyFont="1" applyFill="1" applyBorder="1" applyAlignment="1">
      <alignment horizontal="left" vertical="center" wrapText="1"/>
    </xf>
    <xf numFmtId="49" fontId="5" fillId="29" borderId="15" xfId="0" applyNumberFormat="1" applyFont="1" applyFill="1" applyBorder="1" applyAlignment="1">
      <alignment horizontal="left" vertical="center" wrapText="1"/>
    </xf>
    <xf numFmtId="0" fontId="5" fillId="29" borderId="14" xfId="0" applyFont="1" applyFill="1" applyBorder="1" applyAlignment="1">
      <alignment horizontal="center" vertical="center" wrapText="1"/>
    </xf>
    <xf numFmtId="0" fontId="5" fillId="29" borderId="15" xfId="0" applyFont="1" applyFill="1" applyBorder="1" applyAlignment="1">
      <alignment horizontal="center" vertical="center" wrapText="1"/>
    </xf>
    <xf numFmtId="0" fontId="5" fillId="29" borderId="16" xfId="0" applyFont="1" applyFill="1" applyBorder="1" applyAlignment="1">
      <alignment horizontal="center" vertical="center" wrapText="1"/>
    </xf>
    <xf numFmtId="0" fontId="5" fillId="29" borderId="14" xfId="0" applyFont="1" applyFill="1" applyBorder="1" applyAlignment="1">
      <alignment horizontal="center" vertical="center"/>
    </xf>
    <xf numFmtId="0" fontId="5" fillId="29" borderId="15" xfId="0" applyFont="1" applyFill="1" applyBorder="1" applyAlignment="1">
      <alignment horizontal="center" vertical="center"/>
    </xf>
    <xf numFmtId="0" fontId="5" fillId="29" borderId="16" xfId="0" applyFont="1" applyFill="1" applyBorder="1" applyAlignment="1">
      <alignment horizontal="center" vertical="center"/>
    </xf>
    <xf numFmtId="0" fontId="4" fillId="29" borderId="0" xfId="0" applyFont="1" applyFill="1" applyBorder="1" applyAlignment="1">
      <alignment horizontal="left" vertical="center" wrapText="1"/>
    </xf>
    <xf numFmtId="49" fontId="5" fillId="29" borderId="16" xfId="0" applyNumberFormat="1" applyFont="1" applyFill="1" applyBorder="1" applyAlignment="1">
      <alignment horizontal="left" vertical="center" wrapText="1"/>
    </xf>
    <xf numFmtId="170" fontId="5" fillId="29" borderId="19" xfId="0" applyNumberFormat="1" applyFont="1" applyFill="1" applyBorder="1" applyAlignment="1">
      <alignment horizontal="right" vertical="center" wrapText="1"/>
    </xf>
    <xf numFmtId="170" fontId="5" fillId="29" borderId="20" xfId="0" applyNumberFormat="1" applyFont="1" applyFill="1" applyBorder="1" applyAlignment="1">
      <alignment horizontal="right" vertical="center" wrapText="1"/>
    </xf>
    <xf numFmtId="178" fontId="5" fillId="29" borderId="3" xfId="0" applyNumberFormat="1" applyFont="1" applyFill="1" applyBorder="1" applyAlignment="1">
      <alignment horizontal="center" vertical="center" wrapText="1"/>
    </xf>
    <xf numFmtId="0" fontId="5" fillId="29" borderId="3" xfId="0" applyFont="1" applyFill="1" applyBorder="1" applyAlignment="1">
      <alignment horizontal="left" vertical="center" wrapText="1"/>
    </xf>
    <xf numFmtId="178" fontId="4" fillId="29" borderId="3" xfId="0" applyNumberFormat="1" applyFont="1" applyFill="1" applyBorder="1" applyAlignment="1">
      <alignment horizontal="center" vertical="center" wrapText="1"/>
    </xf>
    <xf numFmtId="178" fontId="5" fillId="29" borderId="14" xfId="0" applyNumberFormat="1" applyFont="1" applyFill="1" applyBorder="1" applyAlignment="1">
      <alignment horizontal="center" vertical="center" wrapText="1"/>
    </xf>
    <xf numFmtId="178" fontId="5" fillId="29" borderId="15" xfId="0" applyNumberFormat="1" applyFont="1" applyFill="1" applyBorder="1" applyAlignment="1">
      <alignment horizontal="center" vertical="center" wrapText="1"/>
    </xf>
    <xf numFmtId="178" fontId="5" fillId="29" borderId="16" xfId="0" applyNumberFormat="1" applyFont="1" applyFill="1" applyBorder="1" applyAlignment="1">
      <alignment horizontal="center" vertical="center" wrapText="1"/>
    </xf>
    <xf numFmtId="0" fontId="4" fillId="29" borderId="3" xfId="0" applyFont="1" applyFill="1" applyBorder="1" applyAlignment="1">
      <alignment horizontal="center" vertical="center" wrapText="1"/>
    </xf>
    <xf numFmtId="3" fontId="5" fillId="29" borderId="3" xfId="0" applyNumberFormat="1" applyFont="1" applyFill="1" applyBorder="1" applyAlignment="1">
      <alignment horizontal="center" vertical="center" wrapText="1"/>
    </xf>
    <xf numFmtId="178" fontId="4" fillId="29" borderId="14" xfId="0" applyNumberFormat="1" applyFont="1" applyFill="1" applyBorder="1" applyAlignment="1">
      <alignment horizontal="center" vertical="center" wrapText="1"/>
    </xf>
    <xf numFmtId="178" fontId="4" fillId="29" borderId="16" xfId="0" applyNumberFormat="1" applyFont="1" applyFill="1" applyBorder="1" applyAlignment="1">
      <alignment horizontal="center" vertical="center" wrapText="1"/>
    </xf>
    <xf numFmtId="170" fontId="5" fillId="29" borderId="3" xfId="0" applyNumberFormat="1" applyFont="1" applyFill="1" applyBorder="1" applyAlignment="1">
      <alignment horizontal="center" vertical="center" wrapText="1"/>
    </xf>
    <xf numFmtId="3" fontId="5" fillId="29" borderId="14" xfId="0" applyNumberFormat="1" applyFont="1" applyFill="1" applyBorder="1" applyAlignment="1">
      <alignment horizontal="center" vertical="center" wrapText="1"/>
    </xf>
    <xf numFmtId="3" fontId="5" fillId="29" borderId="16" xfId="0" applyNumberFormat="1" applyFont="1" applyFill="1" applyBorder="1" applyAlignment="1">
      <alignment horizontal="center" vertical="center" wrapText="1"/>
    </xf>
    <xf numFmtId="3" fontId="5" fillId="29" borderId="15" xfId="0" applyNumberFormat="1" applyFont="1" applyFill="1" applyBorder="1" applyAlignment="1">
      <alignment horizontal="center" vertical="center" wrapText="1"/>
    </xf>
    <xf numFmtId="3" fontId="4" fillId="29" borderId="3" xfId="0" applyNumberFormat="1" applyFont="1" applyFill="1" applyBorder="1" applyAlignment="1">
      <alignment horizontal="center" vertical="center" wrapText="1"/>
    </xf>
    <xf numFmtId="170" fontId="5" fillId="29" borderId="14" xfId="0" applyNumberFormat="1" applyFont="1" applyFill="1" applyBorder="1" applyAlignment="1">
      <alignment horizontal="center" vertical="center" wrapText="1"/>
    </xf>
    <xf numFmtId="170" fontId="5" fillId="29" borderId="16" xfId="0" applyNumberFormat="1" applyFont="1" applyFill="1" applyBorder="1" applyAlignment="1">
      <alignment horizontal="center" vertical="center" wrapText="1"/>
    </xf>
    <xf numFmtId="3" fontId="5" fillId="29" borderId="3" xfId="0" applyNumberFormat="1" applyFont="1" applyFill="1" applyBorder="1" applyAlignment="1">
      <alignment horizontal="center" vertical="center"/>
    </xf>
    <xf numFmtId="0" fontId="5" fillId="29" borderId="0" xfId="0" applyFont="1" applyFill="1" applyBorder="1" applyAlignment="1">
      <alignment horizontal="justify" vertical="center" wrapText="1" shrinkToFit="1"/>
    </xf>
    <xf numFmtId="3" fontId="9" fillId="29" borderId="14" xfId="0" applyNumberFormat="1" applyFont="1" applyFill="1" applyBorder="1" applyAlignment="1">
      <alignment horizontal="left" vertical="center" wrapText="1" shrinkToFit="1"/>
    </xf>
    <xf numFmtId="3" fontId="9" fillId="29" borderId="15" xfId="0" applyNumberFormat="1" applyFont="1" applyFill="1" applyBorder="1" applyAlignment="1">
      <alignment horizontal="left" vertical="center" wrapText="1" shrinkToFit="1"/>
    </xf>
    <xf numFmtId="3" fontId="9" fillId="29" borderId="16" xfId="0" applyNumberFormat="1" applyFont="1" applyFill="1" applyBorder="1" applyAlignment="1">
      <alignment horizontal="left" vertical="center" wrapText="1" shrinkToFit="1"/>
    </xf>
    <xf numFmtId="0" fontId="68" fillId="29" borderId="0" xfId="0" applyFont="1" applyFill="1" applyAlignment="1">
      <alignment horizontal="center" vertical="center"/>
    </xf>
    <xf numFmtId="178" fontId="68" fillId="29" borderId="3" xfId="0" applyNumberFormat="1" applyFont="1" applyFill="1" applyBorder="1" applyAlignment="1">
      <alignment horizontal="center" vertical="center" wrapText="1"/>
    </xf>
    <xf numFmtId="178" fontId="9" fillId="29" borderId="3" xfId="0" applyNumberFormat="1" applyFont="1" applyFill="1" applyBorder="1" applyAlignment="1">
      <alignment horizontal="center" vertical="center" wrapText="1"/>
    </xf>
    <xf numFmtId="3" fontId="9" fillId="29" borderId="3" xfId="0" applyNumberFormat="1" applyFont="1" applyFill="1" applyBorder="1" applyAlignment="1">
      <alignment horizontal="center" vertical="center" wrapText="1"/>
    </xf>
    <xf numFmtId="178" fontId="9" fillId="29" borderId="14" xfId="0" applyNumberFormat="1" applyFont="1" applyFill="1" applyBorder="1" applyAlignment="1">
      <alignment horizontal="center" vertical="center" wrapText="1"/>
    </xf>
    <xf numFmtId="178" fontId="9" fillId="29" borderId="16" xfId="0" applyNumberFormat="1" applyFont="1" applyFill="1" applyBorder="1" applyAlignment="1">
      <alignment horizontal="center" vertical="center" wrapText="1"/>
    </xf>
    <xf numFmtId="49" fontId="68" fillId="29" borderId="3" xfId="0" applyNumberFormat="1" applyFont="1" applyFill="1" applyBorder="1" applyAlignment="1">
      <alignment horizontal="center" vertical="center" wrapText="1"/>
    </xf>
    <xf numFmtId="49" fontId="9" fillId="29" borderId="3" xfId="0" applyNumberFormat="1" applyFont="1" applyFill="1" applyBorder="1" applyAlignment="1">
      <alignment horizontal="center" vertical="center" wrapText="1"/>
    </xf>
    <xf numFmtId="49" fontId="9" fillId="29" borderId="3" xfId="0" applyNumberFormat="1" applyFont="1" applyFill="1" applyBorder="1" applyAlignment="1">
      <alignment horizontal="left" vertical="center" wrapText="1"/>
    </xf>
    <xf numFmtId="49" fontId="9" fillId="29" borderId="14" xfId="0" applyNumberFormat="1" applyFont="1" applyFill="1" applyBorder="1" applyAlignment="1">
      <alignment horizontal="left" vertical="center" wrapText="1"/>
    </xf>
    <xf numFmtId="49" fontId="9" fillId="29" borderId="15" xfId="0" applyNumberFormat="1" applyFont="1" applyFill="1" applyBorder="1" applyAlignment="1">
      <alignment horizontal="left" vertical="center" wrapText="1"/>
    </xf>
    <xf numFmtId="49" fontId="9" fillId="29" borderId="16" xfId="0" applyNumberFormat="1" applyFont="1" applyFill="1" applyBorder="1" applyAlignment="1">
      <alignment horizontal="left" vertical="center" wrapText="1"/>
    </xf>
    <xf numFmtId="0" fontId="68" fillId="29" borderId="14" xfId="0" applyFont="1" applyFill="1" applyBorder="1" applyAlignment="1">
      <alignment horizontal="center" vertical="center" wrapText="1" shrinkToFit="1"/>
    </xf>
    <xf numFmtId="0" fontId="68" fillId="29" borderId="15" xfId="0" applyFont="1" applyFill="1" applyBorder="1" applyAlignment="1">
      <alignment horizontal="center" vertical="center" wrapText="1" shrinkToFit="1"/>
    </xf>
    <xf numFmtId="0" fontId="68" fillId="29" borderId="16" xfId="0" applyFont="1" applyFill="1" applyBorder="1" applyAlignment="1">
      <alignment horizontal="center" vertical="center" wrapText="1" shrinkToFit="1"/>
    </xf>
    <xf numFmtId="0" fontId="9" fillId="29" borderId="3" xfId="0" applyFont="1" applyFill="1" applyBorder="1" applyAlignment="1">
      <alignment horizontal="left" vertical="center" wrapText="1"/>
    </xf>
    <xf numFmtId="49" fontId="68" fillId="29" borderId="3" xfId="0" applyNumberFormat="1" applyFont="1" applyFill="1" applyBorder="1" applyAlignment="1">
      <alignment horizontal="left" vertical="center" wrapText="1"/>
    </xf>
    <xf numFmtId="1" fontId="9" fillId="29" borderId="14" xfId="0" applyNumberFormat="1" applyFont="1" applyFill="1" applyBorder="1" applyAlignment="1">
      <alignment horizontal="right" wrapText="1"/>
    </xf>
    <xf numFmtId="1" fontId="9" fillId="29" borderId="15" xfId="0" applyNumberFormat="1" applyFont="1" applyFill="1" applyBorder="1" applyAlignment="1">
      <alignment horizontal="right" wrapText="1"/>
    </xf>
    <xf numFmtId="1" fontId="9" fillId="29" borderId="16" xfId="0" applyNumberFormat="1" applyFont="1" applyFill="1" applyBorder="1" applyAlignment="1">
      <alignment horizontal="right" wrapText="1"/>
    </xf>
    <xf numFmtId="177" fontId="9" fillId="29" borderId="15" xfId="0" applyNumberFormat="1" applyFont="1" applyFill="1" applyBorder="1" applyAlignment="1">
      <alignment horizontal="center" vertical="center" wrapText="1"/>
    </xf>
    <xf numFmtId="177" fontId="9" fillId="29" borderId="16" xfId="0" applyNumberFormat="1" applyFont="1" applyFill="1" applyBorder="1" applyAlignment="1">
      <alignment horizontal="center" vertical="center" wrapText="1"/>
    </xf>
    <xf numFmtId="0" fontId="9" fillId="29" borderId="21" xfId="0" applyFont="1" applyFill="1" applyBorder="1" applyAlignment="1">
      <alignment horizontal="center" vertical="center" wrapText="1"/>
    </xf>
    <xf numFmtId="0" fontId="9" fillId="29" borderId="17" xfId="0" applyFont="1" applyFill="1" applyBorder="1" applyAlignment="1">
      <alignment horizontal="center" vertical="center" wrapText="1"/>
    </xf>
    <xf numFmtId="0" fontId="9" fillId="29" borderId="18" xfId="0" applyFont="1" applyFill="1" applyBorder="1" applyAlignment="1">
      <alignment horizontal="center" vertical="center" wrapText="1"/>
    </xf>
    <xf numFmtId="0" fontId="9" fillId="29" borderId="22" xfId="0" applyFont="1" applyFill="1" applyBorder="1" applyAlignment="1">
      <alignment horizontal="center" vertical="center" wrapText="1"/>
    </xf>
    <xf numFmtId="0" fontId="9" fillId="29" borderId="13" xfId="0" applyFont="1" applyFill="1" applyBorder="1" applyAlignment="1">
      <alignment horizontal="center" vertical="center" wrapText="1"/>
    </xf>
    <xf numFmtId="0" fontId="9" fillId="29" borderId="23" xfId="0" applyFont="1" applyFill="1" applyBorder="1" applyAlignment="1">
      <alignment horizontal="center" vertical="center" wrapText="1"/>
    </xf>
    <xf numFmtId="178" fontId="9" fillId="29" borderId="15" xfId="0" applyNumberFormat="1" applyFont="1" applyFill="1" applyBorder="1" applyAlignment="1">
      <alignment horizontal="center" vertical="center" wrapText="1"/>
    </xf>
    <xf numFmtId="0" fontId="9" fillId="29" borderId="14" xfId="0" applyFont="1" applyFill="1" applyBorder="1" applyAlignment="1">
      <alignment horizontal="center" vertical="center"/>
    </xf>
    <xf numFmtId="0" fontId="9" fillId="29" borderId="15" xfId="0" applyFont="1" applyFill="1" applyBorder="1" applyAlignment="1">
      <alignment horizontal="center" vertical="center"/>
    </xf>
    <xf numFmtId="0" fontId="9" fillId="29" borderId="16" xfId="0" applyFont="1" applyFill="1" applyBorder="1" applyAlignment="1">
      <alignment horizontal="center" vertical="center"/>
    </xf>
    <xf numFmtId="0" fontId="9" fillId="29" borderId="24" xfId="0" applyFont="1" applyFill="1" applyBorder="1" applyAlignment="1">
      <alignment horizontal="center" vertical="center" wrapText="1"/>
    </xf>
    <xf numFmtId="0" fontId="9" fillId="29" borderId="0" xfId="0" applyFont="1" applyFill="1" applyBorder="1" applyAlignment="1">
      <alignment horizontal="center" vertical="center" wrapText="1"/>
    </xf>
    <xf numFmtId="0" fontId="9" fillId="29" borderId="25" xfId="0" applyFont="1" applyFill="1" applyBorder="1" applyAlignment="1">
      <alignment horizontal="center" vertical="center" wrapText="1"/>
    </xf>
    <xf numFmtId="3" fontId="68" fillId="29" borderId="14" xfId="0" applyNumberFormat="1" applyFont="1" applyFill="1" applyBorder="1" applyAlignment="1">
      <alignment horizontal="left" vertical="center" wrapText="1"/>
    </xf>
    <xf numFmtId="3" fontId="68" fillId="29" borderId="15" xfId="0" applyNumberFormat="1" applyFont="1" applyFill="1" applyBorder="1" applyAlignment="1">
      <alignment horizontal="left" vertical="center" wrapText="1"/>
    </xf>
    <xf numFmtId="3" fontId="68" fillId="29" borderId="16" xfId="0" applyNumberFormat="1" applyFont="1" applyFill="1" applyBorder="1" applyAlignment="1">
      <alignment horizontal="left" vertical="center" wrapText="1"/>
    </xf>
    <xf numFmtId="177" fontId="68" fillId="29" borderId="15" xfId="0" applyNumberFormat="1" applyFont="1" applyFill="1" applyBorder="1" applyAlignment="1">
      <alignment horizontal="center" vertical="center" wrapText="1"/>
    </xf>
    <xf numFmtId="177" fontId="68" fillId="29" borderId="16" xfId="0" applyNumberFormat="1" applyFont="1" applyFill="1" applyBorder="1" applyAlignment="1">
      <alignment horizontal="center" vertical="center" wrapText="1"/>
    </xf>
    <xf numFmtId="49" fontId="9" fillId="29" borderId="21" xfId="0" applyNumberFormat="1" applyFont="1" applyFill="1" applyBorder="1" applyAlignment="1">
      <alignment horizontal="center" vertical="center" wrapText="1"/>
    </xf>
    <xf numFmtId="49" fontId="9" fillId="29" borderId="17" xfId="0" applyNumberFormat="1" applyFont="1" applyFill="1" applyBorder="1" applyAlignment="1">
      <alignment horizontal="center" vertical="center" wrapText="1"/>
    </xf>
    <xf numFmtId="49" fontId="9" fillId="29" borderId="18" xfId="0" applyNumberFormat="1" applyFont="1" applyFill="1" applyBorder="1" applyAlignment="1">
      <alignment horizontal="center" vertical="center" wrapText="1"/>
    </xf>
    <xf numFmtId="49" fontId="9" fillId="29" borderId="24" xfId="0" applyNumberFormat="1" applyFont="1" applyFill="1" applyBorder="1" applyAlignment="1">
      <alignment horizontal="center" vertical="center" wrapText="1"/>
    </xf>
    <xf numFmtId="49" fontId="9" fillId="29" borderId="0" xfId="0" applyNumberFormat="1" applyFont="1" applyFill="1" applyBorder="1" applyAlignment="1">
      <alignment horizontal="center" vertical="center" wrapText="1"/>
    </xf>
    <xf numFmtId="49" fontId="9" fillId="29" borderId="25" xfId="0" applyNumberFormat="1" applyFont="1" applyFill="1" applyBorder="1" applyAlignment="1">
      <alignment horizontal="center" vertical="center" wrapText="1"/>
    </xf>
    <xf numFmtId="49" fontId="9" fillId="29" borderId="22" xfId="0" applyNumberFormat="1" applyFont="1" applyFill="1" applyBorder="1" applyAlignment="1">
      <alignment horizontal="center" vertical="center" wrapText="1"/>
    </xf>
    <xf numFmtId="49" fontId="9" fillId="29" borderId="13" xfId="0" applyNumberFormat="1" applyFont="1" applyFill="1" applyBorder="1" applyAlignment="1">
      <alignment horizontal="center" vertical="center" wrapText="1"/>
    </xf>
    <xf numFmtId="49" fontId="9" fillId="29" borderId="23" xfId="0" applyNumberFormat="1" applyFont="1" applyFill="1" applyBorder="1" applyAlignment="1">
      <alignment horizontal="center" vertical="center" wrapText="1"/>
    </xf>
    <xf numFmtId="0" fontId="9" fillId="29" borderId="14" xfId="0" applyFont="1" applyFill="1" applyBorder="1" applyAlignment="1">
      <alignment horizontal="left" vertical="center" wrapText="1"/>
    </xf>
    <xf numFmtId="1" fontId="68" fillId="29" borderId="14" xfId="0" applyNumberFormat="1" applyFont="1" applyFill="1" applyBorder="1" applyAlignment="1">
      <alignment horizontal="right" wrapText="1" shrinkToFit="1"/>
    </xf>
    <xf numFmtId="1" fontId="68" fillId="29" borderId="15" xfId="0" applyNumberFormat="1" applyFont="1" applyFill="1" applyBorder="1" applyAlignment="1">
      <alignment horizontal="right" wrapText="1" shrinkToFit="1"/>
    </xf>
    <xf numFmtId="1" fontId="68" fillId="29" borderId="16" xfId="0" applyNumberFormat="1" applyFont="1" applyFill="1" applyBorder="1" applyAlignment="1">
      <alignment horizontal="right" wrapText="1" shrinkToFit="1"/>
    </xf>
    <xf numFmtId="178" fontId="68" fillId="29" borderId="14" xfId="0" applyNumberFormat="1" applyFont="1" applyFill="1" applyBorder="1" applyAlignment="1">
      <alignment horizontal="center" vertical="center" wrapText="1"/>
    </xf>
    <xf numFmtId="178" fontId="68" fillId="29" borderId="15" xfId="0" applyNumberFormat="1" applyFont="1" applyFill="1" applyBorder="1" applyAlignment="1">
      <alignment horizontal="center" vertical="center" wrapText="1"/>
    </xf>
    <xf numFmtId="178" fontId="68" fillId="29" borderId="16" xfId="0" applyNumberFormat="1" applyFont="1" applyFill="1" applyBorder="1" applyAlignment="1">
      <alignment horizontal="center" vertical="center" wrapText="1"/>
    </xf>
    <xf numFmtId="177" fontId="9" fillId="29" borderId="14" xfId="0" applyNumberFormat="1" applyFont="1" applyFill="1" applyBorder="1" applyAlignment="1">
      <alignment horizontal="center" vertical="center" wrapText="1"/>
    </xf>
    <xf numFmtId="177" fontId="68" fillId="29" borderId="14" xfId="0" applyNumberFormat="1" applyFont="1" applyFill="1" applyBorder="1" applyAlignment="1">
      <alignment horizontal="center" vertical="center" wrapText="1"/>
    </xf>
  </cellXfs>
  <cellStyles count="353">
    <cellStyle name="_Fakt_2" xfId="1" xr:uid="{00000000-0005-0000-0000-000000000000}"/>
    <cellStyle name="_rozhufrovka 2009" xfId="2" xr:uid="{00000000-0005-0000-0000-000001000000}"/>
    <cellStyle name="_АТиСТ 5а МТР липень 2008" xfId="3" xr:uid="{00000000-0005-0000-0000-000002000000}"/>
    <cellStyle name="_ПРГК сводний_" xfId="4" xr:uid="{00000000-0005-0000-0000-000003000000}"/>
    <cellStyle name="_УТГ" xfId="5" xr:uid="{00000000-0005-0000-0000-000004000000}"/>
    <cellStyle name="_Феодосия 5а МТР липень 2008" xfId="6" xr:uid="{00000000-0005-0000-0000-000005000000}"/>
    <cellStyle name="_ХТГ довідка." xfId="7" xr:uid="{00000000-0005-0000-0000-000006000000}"/>
    <cellStyle name="_Шебелинка 5а МТР липень 2008" xfId="8" xr:uid="{00000000-0005-0000-0000-000007000000}"/>
    <cellStyle name="20% - Accent1" xfId="9" xr:uid="{00000000-0005-0000-0000-000008000000}"/>
    <cellStyle name="20% - Accent2" xfId="10" xr:uid="{00000000-0005-0000-0000-000009000000}"/>
    <cellStyle name="20% - Accent3" xfId="11" xr:uid="{00000000-0005-0000-0000-00000A000000}"/>
    <cellStyle name="20% - Accent4" xfId="12" xr:uid="{00000000-0005-0000-0000-00000B000000}"/>
    <cellStyle name="20% - Accent5" xfId="13" xr:uid="{00000000-0005-0000-0000-00000C000000}"/>
    <cellStyle name="20% - Accent6" xfId="14" xr:uid="{00000000-0005-0000-0000-00000D000000}"/>
    <cellStyle name="20% - Акцент1 2" xfId="15" xr:uid="{00000000-0005-0000-0000-00000E000000}"/>
    <cellStyle name="20% - Акцент1 3" xfId="16" xr:uid="{00000000-0005-0000-0000-00000F000000}"/>
    <cellStyle name="20% - Акцент2 2" xfId="17" xr:uid="{00000000-0005-0000-0000-000010000000}"/>
    <cellStyle name="20% - Акцент2 3" xfId="18" xr:uid="{00000000-0005-0000-0000-000011000000}"/>
    <cellStyle name="20% - Акцент3 2" xfId="19" xr:uid="{00000000-0005-0000-0000-000012000000}"/>
    <cellStyle name="20% - Акцент3 3" xfId="20" xr:uid="{00000000-0005-0000-0000-000013000000}"/>
    <cellStyle name="20% - Акцент4 2" xfId="21" xr:uid="{00000000-0005-0000-0000-000014000000}"/>
    <cellStyle name="20% - Акцент4 3" xfId="22" xr:uid="{00000000-0005-0000-0000-000015000000}"/>
    <cellStyle name="20% - Акцент5 2" xfId="23" xr:uid="{00000000-0005-0000-0000-000016000000}"/>
    <cellStyle name="20% - Акцент5 3" xfId="24" xr:uid="{00000000-0005-0000-0000-000017000000}"/>
    <cellStyle name="20% - Акцент6 2" xfId="25" xr:uid="{00000000-0005-0000-0000-000018000000}"/>
    <cellStyle name="20% - Акцент6 3" xfId="26" xr:uid="{00000000-0005-0000-0000-000019000000}"/>
    <cellStyle name="40% - Accent1" xfId="27" xr:uid="{00000000-0005-0000-0000-00001A000000}"/>
    <cellStyle name="40% - Accent2" xfId="28" xr:uid="{00000000-0005-0000-0000-00001B000000}"/>
    <cellStyle name="40% - Accent3" xfId="29" xr:uid="{00000000-0005-0000-0000-00001C000000}"/>
    <cellStyle name="40% - Accent4" xfId="30" xr:uid="{00000000-0005-0000-0000-00001D000000}"/>
    <cellStyle name="40% - Accent5" xfId="31" xr:uid="{00000000-0005-0000-0000-00001E000000}"/>
    <cellStyle name="40% - Accent6" xfId="32" xr:uid="{00000000-0005-0000-0000-00001F000000}"/>
    <cellStyle name="40% - Акцент1 2" xfId="33" xr:uid="{00000000-0005-0000-0000-000020000000}"/>
    <cellStyle name="40% - Акцент1 3" xfId="34" xr:uid="{00000000-0005-0000-0000-000021000000}"/>
    <cellStyle name="40% - Акцент2 2" xfId="35" xr:uid="{00000000-0005-0000-0000-000022000000}"/>
    <cellStyle name="40% - Акцент2 3" xfId="36" xr:uid="{00000000-0005-0000-0000-000023000000}"/>
    <cellStyle name="40% - Акцент3 2" xfId="37" xr:uid="{00000000-0005-0000-0000-000024000000}"/>
    <cellStyle name="40% - Акцент3 3" xfId="38" xr:uid="{00000000-0005-0000-0000-000025000000}"/>
    <cellStyle name="40% - Акцент4 2" xfId="39" xr:uid="{00000000-0005-0000-0000-000026000000}"/>
    <cellStyle name="40% - Акцент4 3" xfId="40" xr:uid="{00000000-0005-0000-0000-000027000000}"/>
    <cellStyle name="40% - Акцент5 2" xfId="41" xr:uid="{00000000-0005-0000-0000-000028000000}"/>
    <cellStyle name="40% - Акцент5 3" xfId="42" xr:uid="{00000000-0005-0000-0000-000029000000}"/>
    <cellStyle name="40% - Акцент6 2" xfId="43" xr:uid="{00000000-0005-0000-0000-00002A000000}"/>
    <cellStyle name="40% - Акцент6 3" xfId="44" xr:uid="{00000000-0005-0000-0000-00002B000000}"/>
    <cellStyle name="60% - Accent1" xfId="45" xr:uid="{00000000-0005-0000-0000-00002C000000}"/>
    <cellStyle name="60% - Accent2" xfId="46" xr:uid="{00000000-0005-0000-0000-00002D000000}"/>
    <cellStyle name="60% - Accent3" xfId="47" xr:uid="{00000000-0005-0000-0000-00002E000000}"/>
    <cellStyle name="60% - Accent4" xfId="48" xr:uid="{00000000-0005-0000-0000-00002F000000}"/>
    <cellStyle name="60% - Accent5" xfId="49" xr:uid="{00000000-0005-0000-0000-000030000000}"/>
    <cellStyle name="60% - Accent6" xfId="50" xr:uid="{00000000-0005-0000-0000-000031000000}"/>
    <cellStyle name="60% - Акцент1 2" xfId="51" xr:uid="{00000000-0005-0000-0000-000032000000}"/>
    <cellStyle name="60% - Акцент1 3" xfId="52" xr:uid="{00000000-0005-0000-0000-000033000000}"/>
    <cellStyle name="60% - Акцент2 2" xfId="53" xr:uid="{00000000-0005-0000-0000-000034000000}"/>
    <cellStyle name="60% - Акцент2 3" xfId="54" xr:uid="{00000000-0005-0000-0000-000035000000}"/>
    <cellStyle name="60% - Акцент3 2" xfId="55" xr:uid="{00000000-0005-0000-0000-000036000000}"/>
    <cellStyle name="60% - Акцент3 3" xfId="56" xr:uid="{00000000-0005-0000-0000-000037000000}"/>
    <cellStyle name="60% - Акцент4 2" xfId="57" xr:uid="{00000000-0005-0000-0000-000038000000}"/>
    <cellStyle name="60% - Акцент4 3" xfId="58" xr:uid="{00000000-0005-0000-0000-000039000000}"/>
    <cellStyle name="60% - Акцент5 2" xfId="59" xr:uid="{00000000-0005-0000-0000-00003A000000}"/>
    <cellStyle name="60% - Акцент5 3" xfId="60" xr:uid="{00000000-0005-0000-0000-00003B000000}"/>
    <cellStyle name="60% - Акцент6 2" xfId="61" xr:uid="{00000000-0005-0000-0000-00003C000000}"/>
    <cellStyle name="60% - Акцент6 3" xfId="62" xr:uid="{00000000-0005-0000-0000-00003D000000}"/>
    <cellStyle name="Accent1" xfId="63" xr:uid="{00000000-0005-0000-0000-00003E000000}"/>
    <cellStyle name="Accent2" xfId="64" xr:uid="{00000000-0005-0000-0000-00003F000000}"/>
    <cellStyle name="Accent3" xfId="65" xr:uid="{00000000-0005-0000-0000-000040000000}"/>
    <cellStyle name="Accent4" xfId="66" xr:uid="{00000000-0005-0000-0000-000041000000}"/>
    <cellStyle name="Accent5" xfId="67" xr:uid="{00000000-0005-0000-0000-000042000000}"/>
    <cellStyle name="Accent6" xfId="68" xr:uid="{00000000-0005-0000-0000-000043000000}"/>
    <cellStyle name="Bad" xfId="69" xr:uid="{00000000-0005-0000-0000-000044000000}"/>
    <cellStyle name="Calculation" xfId="70" xr:uid="{00000000-0005-0000-0000-000045000000}"/>
    <cellStyle name="Check Cell" xfId="71" xr:uid="{00000000-0005-0000-0000-000046000000}"/>
    <cellStyle name="Column-Header" xfId="72" xr:uid="{00000000-0005-0000-0000-000047000000}"/>
    <cellStyle name="Column-Header 2" xfId="73" xr:uid="{00000000-0005-0000-0000-000048000000}"/>
    <cellStyle name="Column-Header 3" xfId="74" xr:uid="{00000000-0005-0000-0000-000049000000}"/>
    <cellStyle name="Column-Header 4" xfId="75" xr:uid="{00000000-0005-0000-0000-00004A000000}"/>
    <cellStyle name="Column-Header 5" xfId="76" xr:uid="{00000000-0005-0000-0000-00004B000000}"/>
    <cellStyle name="Column-Header 6" xfId="77" xr:uid="{00000000-0005-0000-0000-00004C000000}"/>
    <cellStyle name="Column-Header 7" xfId="78" xr:uid="{00000000-0005-0000-0000-00004D000000}"/>
    <cellStyle name="Column-Header 7 2" xfId="79" xr:uid="{00000000-0005-0000-0000-00004E000000}"/>
    <cellStyle name="Column-Header 8" xfId="80" xr:uid="{00000000-0005-0000-0000-00004F000000}"/>
    <cellStyle name="Column-Header 8 2" xfId="81" xr:uid="{00000000-0005-0000-0000-000050000000}"/>
    <cellStyle name="Column-Header 9" xfId="82" xr:uid="{00000000-0005-0000-0000-000051000000}"/>
    <cellStyle name="Column-Header 9 2" xfId="83" xr:uid="{00000000-0005-0000-0000-000052000000}"/>
    <cellStyle name="Column-Header_Zvit rux-koshtiv 2010 Департамент " xfId="84" xr:uid="{00000000-0005-0000-0000-000053000000}"/>
    <cellStyle name="Comma_2005_03_15-Финансовый_БГ" xfId="85" xr:uid="{00000000-0005-0000-0000-000054000000}"/>
    <cellStyle name="Define-Column" xfId="86" xr:uid="{00000000-0005-0000-0000-000055000000}"/>
    <cellStyle name="Define-Column 10" xfId="87" xr:uid="{00000000-0005-0000-0000-000056000000}"/>
    <cellStyle name="Define-Column 2" xfId="88" xr:uid="{00000000-0005-0000-0000-000057000000}"/>
    <cellStyle name="Define-Column 3" xfId="89" xr:uid="{00000000-0005-0000-0000-000058000000}"/>
    <cellStyle name="Define-Column 4" xfId="90" xr:uid="{00000000-0005-0000-0000-000059000000}"/>
    <cellStyle name="Define-Column 5" xfId="91" xr:uid="{00000000-0005-0000-0000-00005A000000}"/>
    <cellStyle name="Define-Column 6" xfId="92" xr:uid="{00000000-0005-0000-0000-00005B000000}"/>
    <cellStyle name="Define-Column 7" xfId="93" xr:uid="{00000000-0005-0000-0000-00005C000000}"/>
    <cellStyle name="Define-Column 7 2" xfId="94" xr:uid="{00000000-0005-0000-0000-00005D000000}"/>
    <cellStyle name="Define-Column 7 3" xfId="95" xr:uid="{00000000-0005-0000-0000-00005E000000}"/>
    <cellStyle name="Define-Column 8" xfId="96" xr:uid="{00000000-0005-0000-0000-00005F000000}"/>
    <cellStyle name="Define-Column 8 2" xfId="97" xr:uid="{00000000-0005-0000-0000-000060000000}"/>
    <cellStyle name="Define-Column 8 3" xfId="98" xr:uid="{00000000-0005-0000-0000-000061000000}"/>
    <cellStyle name="Define-Column 9" xfId="99" xr:uid="{00000000-0005-0000-0000-000062000000}"/>
    <cellStyle name="Define-Column 9 2" xfId="100" xr:uid="{00000000-0005-0000-0000-000063000000}"/>
    <cellStyle name="Define-Column 9 3" xfId="101" xr:uid="{00000000-0005-0000-0000-000064000000}"/>
    <cellStyle name="Define-Column_Zvit rux-koshtiv 2010 Департамент " xfId="102" xr:uid="{00000000-0005-0000-0000-000065000000}"/>
    <cellStyle name="Explanatory Text" xfId="103" xr:uid="{00000000-0005-0000-0000-000066000000}"/>
    <cellStyle name="FS10" xfId="104" xr:uid="{00000000-0005-0000-0000-000067000000}"/>
    <cellStyle name="Good" xfId="105" xr:uid="{00000000-0005-0000-0000-000068000000}"/>
    <cellStyle name="Heading 1" xfId="106" xr:uid="{00000000-0005-0000-0000-000069000000}"/>
    <cellStyle name="Heading 2" xfId="107" xr:uid="{00000000-0005-0000-0000-00006A000000}"/>
    <cellStyle name="Heading 3" xfId="108" xr:uid="{00000000-0005-0000-0000-00006B000000}"/>
    <cellStyle name="Heading 4" xfId="109" xr:uid="{00000000-0005-0000-0000-00006C000000}"/>
    <cellStyle name="Hyperlink 2" xfId="110" xr:uid="{00000000-0005-0000-0000-00006D000000}"/>
    <cellStyle name="Input" xfId="111" xr:uid="{00000000-0005-0000-0000-00006E000000}"/>
    <cellStyle name="Level0" xfId="112" xr:uid="{00000000-0005-0000-0000-00006F000000}"/>
    <cellStyle name="Level0 10" xfId="113" xr:uid="{00000000-0005-0000-0000-000070000000}"/>
    <cellStyle name="Level0 2" xfId="114" xr:uid="{00000000-0005-0000-0000-000071000000}"/>
    <cellStyle name="Level0 2 2" xfId="115" xr:uid="{00000000-0005-0000-0000-000072000000}"/>
    <cellStyle name="Level0 3" xfId="116" xr:uid="{00000000-0005-0000-0000-000073000000}"/>
    <cellStyle name="Level0 3 2" xfId="117" xr:uid="{00000000-0005-0000-0000-000074000000}"/>
    <cellStyle name="Level0 4" xfId="118" xr:uid="{00000000-0005-0000-0000-000075000000}"/>
    <cellStyle name="Level0 4 2" xfId="119" xr:uid="{00000000-0005-0000-0000-000076000000}"/>
    <cellStyle name="Level0 5" xfId="120" xr:uid="{00000000-0005-0000-0000-000077000000}"/>
    <cellStyle name="Level0 6" xfId="121" xr:uid="{00000000-0005-0000-0000-000078000000}"/>
    <cellStyle name="Level0 7" xfId="122" xr:uid="{00000000-0005-0000-0000-000079000000}"/>
    <cellStyle name="Level0 7 2" xfId="123" xr:uid="{00000000-0005-0000-0000-00007A000000}"/>
    <cellStyle name="Level0 7 3" xfId="124" xr:uid="{00000000-0005-0000-0000-00007B000000}"/>
    <cellStyle name="Level0 8" xfId="125" xr:uid="{00000000-0005-0000-0000-00007C000000}"/>
    <cellStyle name="Level0 8 2" xfId="126" xr:uid="{00000000-0005-0000-0000-00007D000000}"/>
    <cellStyle name="Level0 8 3" xfId="127" xr:uid="{00000000-0005-0000-0000-00007E000000}"/>
    <cellStyle name="Level0 9" xfId="128" xr:uid="{00000000-0005-0000-0000-00007F000000}"/>
    <cellStyle name="Level0 9 2" xfId="129" xr:uid="{00000000-0005-0000-0000-000080000000}"/>
    <cellStyle name="Level0 9 3" xfId="130" xr:uid="{00000000-0005-0000-0000-000081000000}"/>
    <cellStyle name="Level0_Zvit rux-koshtiv 2010 Департамент " xfId="131" xr:uid="{00000000-0005-0000-0000-000082000000}"/>
    <cellStyle name="Level1" xfId="132" xr:uid="{00000000-0005-0000-0000-000083000000}"/>
    <cellStyle name="Level1 2" xfId="133" xr:uid="{00000000-0005-0000-0000-000084000000}"/>
    <cellStyle name="Level1-Numbers" xfId="134" xr:uid="{00000000-0005-0000-0000-000085000000}"/>
    <cellStyle name="Level1-Numbers 2" xfId="135" xr:uid="{00000000-0005-0000-0000-000086000000}"/>
    <cellStyle name="Level1-Numbers-Hide" xfId="136" xr:uid="{00000000-0005-0000-0000-000087000000}"/>
    <cellStyle name="Level2" xfId="137" xr:uid="{00000000-0005-0000-0000-000088000000}"/>
    <cellStyle name="Level2 2" xfId="138" xr:uid="{00000000-0005-0000-0000-000089000000}"/>
    <cellStyle name="Level2-Hide" xfId="139" xr:uid="{00000000-0005-0000-0000-00008A000000}"/>
    <cellStyle name="Level2-Hide 2" xfId="140" xr:uid="{00000000-0005-0000-0000-00008B000000}"/>
    <cellStyle name="Level2-Numbers" xfId="141" xr:uid="{00000000-0005-0000-0000-00008C000000}"/>
    <cellStyle name="Level2-Numbers 2" xfId="142" xr:uid="{00000000-0005-0000-0000-00008D000000}"/>
    <cellStyle name="Level2-Numbers-Hide" xfId="143" xr:uid="{00000000-0005-0000-0000-00008E000000}"/>
    <cellStyle name="Level3" xfId="144" xr:uid="{00000000-0005-0000-0000-00008F000000}"/>
    <cellStyle name="Level3 2" xfId="145" xr:uid="{00000000-0005-0000-0000-000090000000}"/>
    <cellStyle name="Level3 3" xfId="146" xr:uid="{00000000-0005-0000-0000-000091000000}"/>
    <cellStyle name="Level3_План департамент_2010_1207" xfId="147" xr:uid="{00000000-0005-0000-0000-000092000000}"/>
    <cellStyle name="Level3-Hide" xfId="148" xr:uid="{00000000-0005-0000-0000-000093000000}"/>
    <cellStyle name="Level3-Hide 2" xfId="149" xr:uid="{00000000-0005-0000-0000-000094000000}"/>
    <cellStyle name="Level3-Numbers" xfId="150" xr:uid="{00000000-0005-0000-0000-000095000000}"/>
    <cellStyle name="Level3-Numbers 2" xfId="151" xr:uid="{00000000-0005-0000-0000-000096000000}"/>
    <cellStyle name="Level3-Numbers 3" xfId="152" xr:uid="{00000000-0005-0000-0000-000097000000}"/>
    <cellStyle name="Level3-Numbers_План департамент_2010_1207" xfId="153" xr:uid="{00000000-0005-0000-0000-000098000000}"/>
    <cellStyle name="Level3-Numbers-Hide" xfId="154" xr:uid="{00000000-0005-0000-0000-000099000000}"/>
    <cellStyle name="Level4" xfId="155" xr:uid="{00000000-0005-0000-0000-00009A000000}"/>
    <cellStyle name="Level4 2" xfId="156" xr:uid="{00000000-0005-0000-0000-00009B000000}"/>
    <cellStyle name="Level4-Hide" xfId="157" xr:uid="{00000000-0005-0000-0000-00009C000000}"/>
    <cellStyle name="Level4-Hide 2" xfId="158" xr:uid="{00000000-0005-0000-0000-00009D000000}"/>
    <cellStyle name="Level4-Numbers" xfId="159" xr:uid="{00000000-0005-0000-0000-00009E000000}"/>
    <cellStyle name="Level4-Numbers 2" xfId="160" xr:uid="{00000000-0005-0000-0000-00009F000000}"/>
    <cellStyle name="Level4-Numbers-Hide" xfId="161" xr:uid="{00000000-0005-0000-0000-0000A0000000}"/>
    <cellStyle name="Level5" xfId="162" xr:uid="{00000000-0005-0000-0000-0000A1000000}"/>
    <cellStyle name="Level5 2" xfId="163" xr:uid="{00000000-0005-0000-0000-0000A2000000}"/>
    <cellStyle name="Level5-Hide" xfId="164" xr:uid="{00000000-0005-0000-0000-0000A3000000}"/>
    <cellStyle name="Level5-Hide 2" xfId="165" xr:uid="{00000000-0005-0000-0000-0000A4000000}"/>
    <cellStyle name="Level5-Numbers" xfId="166" xr:uid="{00000000-0005-0000-0000-0000A5000000}"/>
    <cellStyle name="Level5-Numbers 2" xfId="167" xr:uid="{00000000-0005-0000-0000-0000A6000000}"/>
    <cellStyle name="Level5-Numbers-Hide" xfId="168" xr:uid="{00000000-0005-0000-0000-0000A7000000}"/>
    <cellStyle name="Level6" xfId="169" xr:uid="{00000000-0005-0000-0000-0000A8000000}"/>
    <cellStyle name="Level6 2" xfId="170" xr:uid="{00000000-0005-0000-0000-0000A9000000}"/>
    <cellStyle name="Level6-Hide" xfId="171" xr:uid="{00000000-0005-0000-0000-0000AA000000}"/>
    <cellStyle name="Level6-Hide 2" xfId="172" xr:uid="{00000000-0005-0000-0000-0000AB000000}"/>
    <cellStyle name="Level6-Numbers" xfId="173" xr:uid="{00000000-0005-0000-0000-0000AC000000}"/>
    <cellStyle name="Level6-Numbers 2" xfId="174" xr:uid="{00000000-0005-0000-0000-0000AD000000}"/>
    <cellStyle name="Level7" xfId="175" xr:uid="{00000000-0005-0000-0000-0000AE000000}"/>
    <cellStyle name="Level7-Hide" xfId="176" xr:uid="{00000000-0005-0000-0000-0000AF000000}"/>
    <cellStyle name="Level7-Numbers" xfId="177" xr:uid="{00000000-0005-0000-0000-0000B0000000}"/>
    <cellStyle name="Linked Cell" xfId="178" xr:uid="{00000000-0005-0000-0000-0000B1000000}"/>
    <cellStyle name="Neutral" xfId="179" xr:uid="{00000000-0005-0000-0000-0000B2000000}"/>
    <cellStyle name="Normal 2" xfId="180" xr:uid="{00000000-0005-0000-0000-0000B3000000}"/>
    <cellStyle name="Normal_2005_03_15-Финансовый_БГ" xfId="181" xr:uid="{00000000-0005-0000-0000-0000B4000000}"/>
    <cellStyle name="Normal_GSE DCF_Model_31_07_09 final" xfId="182" xr:uid="{00000000-0005-0000-0000-0000B5000000}"/>
    <cellStyle name="Note" xfId="183" xr:uid="{00000000-0005-0000-0000-0000B6000000}"/>
    <cellStyle name="Number-Cells" xfId="184" xr:uid="{00000000-0005-0000-0000-0000B7000000}"/>
    <cellStyle name="Number-Cells-Column2" xfId="185" xr:uid="{00000000-0005-0000-0000-0000B8000000}"/>
    <cellStyle name="Number-Cells-Column5" xfId="186" xr:uid="{00000000-0005-0000-0000-0000B9000000}"/>
    <cellStyle name="Output" xfId="187" xr:uid="{00000000-0005-0000-0000-0000BA000000}"/>
    <cellStyle name="Row-Header" xfId="188" xr:uid="{00000000-0005-0000-0000-0000BB000000}"/>
    <cellStyle name="Row-Header 2" xfId="189" xr:uid="{00000000-0005-0000-0000-0000BC000000}"/>
    <cellStyle name="Title" xfId="190" xr:uid="{00000000-0005-0000-0000-0000BD000000}"/>
    <cellStyle name="Total" xfId="191" xr:uid="{00000000-0005-0000-0000-0000BE000000}"/>
    <cellStyle name="Warning Text" xfId="192" xr:uid="{00000000-0005-0000-0000-0000BF000000}"/>
    <cellStyle name="Акцент1 2" xfId="193" xr:uid="{00000000-0005-0000-0000-0000C0000000}"/>
    <cellStyle name="Акцент1 3" xfId="194" xr:uid="{00000000-0005-0000-0000-0000C1000000}"/>
    <cellStyle name="Акцент2 2" xfId="195" xr:uid="{00000000-0005-0000-0000-0000C2000000}"/>
    <cellStyle name="Акцент2 3" xfId="196" xr:uid="{00000000-0005-0000-0000-0000C3000000}"/>
    <cellStyle name="Акцент3 2" xfId="197" xr:uid="{00000000-0005-0000-0000-0000C4000000}"/>
    <cellStyle name="Акцент3 3" xfId="198" xr:uid="{00000000-0005-0000-0000-0000C5000000}"/>
    <cellStyle name="Акцент4 2" xfId="199" xr:uid="{00000000-0005-0000-0000-0000C6000000}"/>
    <cellStyle name="Акцент4 3" xfId="200" xr:uid="{00000000-0005-0000-0000-0000C7000000}"/>
    <cellStyle name="Акцент5 2" xfId="201" xr:uid="{00000000-0005-0000-0000-0000C8000000}"/>
    <cellStyle name="Акцент5 3" xfId="202" xr:uid="{00000000-0005-0000-0000-0000C9000000}"/>
    <cellStyle name="Акцент6 2" xfId="203" xr:uid="{00000000-0005-0000-0000-0000CA000000}"/>
    <cellStyle name="Акцент6 3" xfId="204" xr:uid="{00000000-0005-0000-0000-0000CB000000}"/>
    <cellStyle name="Ввод  2" xfId="205" xr:uid="{00000000-0005-0000-0000-0000CC000000}"/>
    <cellStyle name="Ввод  3" xfId="206" xr:uid="{00000000-0005-0000-0000-0000CD000000}"/>
    <cellStyle name="Вывод 2" xfId="207" xr:uid="{00000000-0005-0000-0000-0000CE000000}"/>
    <cellStyle name="Вывод 3" xfId="208" xr:uid="{00000000-0005-0000-0000-0000CF000000}"/>
    <cellStyle name="Вычисление 2" xfId="209" xr:uid="{00000000-0005-0000-0000-0000D0000000}"/>
    <cellStyle name="Вычисление 3" xfId="210" xr:uid="{00000000-0005-0000-0000-0000D1000000}"/>
    <cellStyle name="Денежный 2" xfId="211" xr:uid="{00000000-0005-0000-0000-0000D2000000}"/>
    <cellStyle name="Заголовок 1 2" xfId="212" xr:uid="{00000000-0005-0000-0000-0000D3000000}"/>
    <cellStyle name="Заголовок 1 3" xfId="213" xr:uid="{00000000-0005-0000-0000-0000D4000000}"/>
    <cellStyle name="Заголовок 2 2" xfId="214" xr:uid="{00000000-0005-0000-0000-0000D5000000}"/>
    <cellStyle name="Заголовок 2 3" xfId="215" xr:uid="{00000000-0005-0000-0000-0000D6000000}"/>
    <cellStyle name="Заголовок 3 2" xfId="216" xr:uid="{00000000-0005-0000-0000-0000D7000000}"/>
    <cellStyle name="Заголовок 3 3" xfId="217" xr:uid="{00000000-0005-0000-0000-0000D8000000}"/>
    <cellStyle name="Заголовок 4 2" xfId="218" xr:uid="{00000000-0005-0000-0000-0000D9000000}"/>
    <cellStyle name="Заголовок 4 3" xfId="219" xr:uid="{00000000-0005-0000-0000-0000DA000000}"/>
    <cellStyle name="Итог 2" xfId="220" xr:uid="{00000000-0005-0000-0000-0000DB000000}"/>
    <cellStyle name="Итог 3" xfId="221" xr:uid="{00000000-0005-0000-0000-0000DC000000}"/>
    <cellStyle name="Контрольная ячейка 2" xfId="222" xr:uid="{00000000-0005-0000-0000-0000DD000000}"/>
    <cellStyle name="Контрольная ячейка 3" xfId="223" xr:uid="{00000000-0005-0000-0000-0000DE000000}"/>
    <cellStyle name="Название 2" xfId="224" xr:uid="{00000000-0005-0000-0000-0000DF000000}"/>
    <cellStyle name="Название 3" xfId="225" xr:uid="{00000000-0005-0000-0000-0000E0000000}"/>
    <cellStyle name="Нейтральный 2" xfId="226" xr:uid="{00000000-0005-0000-0000-0000E1000000}"/>
    <cellStyle name="Нейтральный 3" xfId="227" xr:uid="{00000000-0005-0000-0000-0000E2000000}"/>
    <cellStyle name="Обычный" xfId="0" builtinId="0"/>
    <cellStyle name="Обычный 10" xfId="228" xr:uid="{00000000-0005-0000-0000-0000E4000000}"/>
    <cellStyle name="Обычный 11" xfId="229" xr:uid="{00000000-0005-0000-0000-0000E5000000}"/>
    <cellStyle name="Обычный 12" xfId="230" xr:uid="{00000000-0005-0000-0000-0000E6000000}"/>
    <cellStyle name="Обычный 13" xfId="231" xr:uid="{00000000-0005-0000-0000-0000E7000000}"/>
    <cellStyle name="Обычный 14" xfId="232" xr:uid="{00000000-0005-0000-0000-0000E8000000}"/>
    <cellStyle name="Обычный 15" xfId="233" xr:uid="{00000000-0005-0000-0000-0000E9000000}"/>
    <cellStyle name="Обычный 16" xfId="234" xr:uid="{00000000-0005-0000-0000-0000EA000000}"/>
    <cellStyle name="Обычный 17" xfId="235" xr:uid="{00000000-0005-0000-0000-0000EB000000}"/>
    <cellStyle name="Обычный 18" xfId="236" xr:uid="{00000000-0005-0000-0000-0000EC000000}"/>
    <cellStyle name="Обычный 2" xfId="237" xr:uid="{00000000-0005-0000-0000-0000ED000000}"/>
    <cellStyle name="Обычный 2 10" xfId="238" xr:uid="{00000000-0005-0000-0000-0000EE000000}"/>
    <cellStyle name="Обычный 2 11" xfId="239" xr:uid="{00000000-0005-0000-0000-0000EF000000}"/>
    <cellStyle name="Обычный 2 12" xfId="240" xr:uid="{00000000-0005-0000-0000-0000F0000000}"/>
    <cellStyle name="Обычный 2 13" xfId="241" xr:uid="{00000000-0005-0000-0000-0000F1000000}"/>
    <cellStyle name="Обычный 2 14" xfId="242" xr:uid="{00000000-0005-0000-0000-0000F2000000}"/>
    <cellStyle name="Обычный 2 15" xfId="243" xr:uid="{00000000-0005-0000-0000-0000F3000000}"/>
    <cellStyle name="Обычный 2 16" xfId="244" xr:uid="{00000000-0005-0000-0000-0000F4000000}"/>
    <cellStyle name="Обычный 2 2" xfId="245" xr:uid="{00000000-0005-0000-0000-0000F5000000}"/>
    <cellStyle name="Обычный 2 2 2" xfId="246" xr:uid="{00000000-0005-0000-0000-0000F6000000}"/>
    <cellStyle name="Обычный 2 2 3" xfId="247" xr:uid="{00000000-0005-0000-0000-0000F7000000}"/>
    <cellStyle name="Обычный 2 2_Расшифровка прочих" xfId="248" xr:uid="{00000000-0005-0000-0000-0000F8000000}"/>
    <cellStyle name="Обычный 2 3" xfId="249" xr:uid="{00000000-0005-0000-0000-0000F9000000}"/>
    <cellStyle name="Обычный 2 4" xfId="250" xr:uid="{00000000-0005-0000-0000-0000FA000000}"/>
    <cellStyle name="Обычный 2 5" xfId="251" xr:uid="{00000000-0005-0000-0000-0000FB000000}"/>
    <cellStyle name="Обычный 2 6" xfId="252" xr:uid="{00000000-0005-0000-0000-0000FC000000}"/>
    <cellStyle name="Обычный 2 7" xfId="253" xr:uid="{00000000-0005-0000-0000-0000FD000000}"/>
    <cellStyle name="Обычный 2 8" xfId="254" xr:uid="{00000000-0005-0000-0000-0000FE000000}"/>
    <cellStyle name="Обычный 2 9" xfId="255" xr:uid="{00000000-0005-0000-0000-0000FF000000}"/>
    <cellStyle name="Обычный 2_2604-2010" xfId="256" xr:uid="{00000000-0005-0000-0000-000000010000}"/>
    <cellStyle name="Обычный 3" xfId="257" xr:uid="{00000000-0005-0000-0000-000001010000}"/>
    <cellStyle name="Обычный 3 10" xfId="258" xr:uid="{00000000-0005-0000-0000-000002010000}"/>
    <cellStyle name="Обычный 3 11" xfId="259" xr:uid="{00000000-0005-0000-0000-000003010000}"/>
    <cellStyle name="Обычный 3 12" xfId="260" xr:uid="{00000000-0005-0000-0000-000004010000}"/>
    <cellStyle name="Обычный 3 13" xfId="261" xr:uid="{00000000-0005-0000-0000-000005010000}"/>
    <cellStyle name="Обычный 3 14" xfId="262" xr:uid="{00000000-0005-0000-0000-000006010000}"/>
    <cellStyle name="Обычный 3 2" xfId="263" xr:uid="{00000000-0005-0000-0000-000007010000}"/>
    <cellStyle name="Обычный 3 3" xfId="264" xr:uid="{00000000-0005-0000-0000-000008010000}"/>
    <cellStyle name="Обычный 3 4" xfId="265" xr:uid="{00000000-0005-0000-0000-000009010000}"/>
    <cellStyle name="Обычный 3 5" xfId="266" xr:uid="{00000000-0005-0000-0000-00000A010000}"/>
    <cellStyle name="Обычный 3 6" xfId="267" xr:uid="{00000000-0005-0000-0000-00000B010000}"/>
    <cellStyle name="Обычный 3 7" xfId="268" xr:uid="{00000000-0005-0000-0000-00000C010000}"/>
    <cellStyle name="Обычный 3 8" xfId="269" xr:uid="{00000000-0005-0000-0000-00000D010000}"/>
    <cellStyle name="Обычный 3 9" xfId="270" xr:uid="{00000000-0005-0000-0000-00000E010000}"/>
    <cellStyle name="Обычный 3_Дефицит_7 млрд_0608_бс" xfId="271" xr:uid="{00000000-0005-0000-0000-00000F010000}"/>
    <cellStyle name="Обычный 4" xfId="272" xr:uid="{00000000-0005-0000-0000-000010010000}"/>
    <cellStyle name="Обычный 5" xfId="273" xr:uid="{00000000-0005-0000-0000-000011010000}"/>
    <cellStyle name="Обычный 5 2" xfId="274" xr:uid="{00000000-0005-0000-0000-000012010000}"/>
    <cellStyle name="Обычный 6" xfId="275" xr:uid="{00000000-0005-0000-0000-000013010000}"/>
    <cellStyle name="Обычный 6 2" xfId="276" xr:uid="{00000000-0005-0000-0000-000014010000}"/>
    <cellStyle name="Обычный 6 3" xfId="277" xr:uid="{00000000-0005-0000-0000-000015010000}"/>
    <cellStyle name="Обычный 6 4" xfId="278" xr:uid="{00000000-0005-0000-0000-000016010000}"/>
    <cellStyle name="Обычный 6_Дефицит_7 млрд_0608_бс" xfId="279" xr:uid="{00000000-0005-0000-0000-000017010000}"/>
    <cellStyle name="Обычный 7" xfId="280" xr:uid="{00000000-0005-0000-0000-000018010000}"/>
    <cellStyle name="Обычный 7 2" xfId="281" xr:uid="{00000000-0005-0000-0000-000019010000}"/>
    <cellStyle name="Обычный 8" xfId="282" xr:uid="{00000000-0005-0000-0000-00001A010000}"/>
    <cellStyle name="Обычный 9" xfId="283" xr:uid="{00000000-0005-0000-0000-00001B010000}"/>
    <cellStyle name="Обычный 9 2" xfId="284" xr:uid="{00000000-0005-0000-0000-00001C010000}"/>
    <cellStyle name="Плохой 2" xfId="285" xr:uid="{00000000-0005-0000-0000-00001D010000}"/>
    <cellStyle name="Плохой 3" xfId="286" xr:uid="{00000000-0005-0000-0000-00001E010000}"/>
    <cellStyle name="Пояснение 2" xfId="287" xr:uid="{00000000-0005-0000-0000-00001F010000}"/>
    <cellStyle name="Пояснение 3" xfId="288" xr:uid="{00000000-0005-0000-0000-000020010000}"/>
    <cellStyle name="Примечание 2" xfId="289" xr:uid="{00000000-0005-0000-0000-000021010000}"/>
    <cellStyle name="Примечание 3" xfId="290" xr:uid="{00000000-0005-0000-0000-000022010000}"/>
    <cellStyle name="Процентный 2" xfId="291" xr:uid="{00000000-0005-0000-0000-000023010000}"/>
    <cellStyle name="Процентный 2 10" xfId="292" xr:uid="{00000000-0005-0000-0000-000024010000}"/>
    <cellStyle name="Процентный 2 11" xfId="293" xr:uid="{00000000-0005-0000-0000-000025010000}"/>
    <cellStyle name="Процентный 2 12" xfId="294" xr:uid="{00000000-0005-0000-0000-000026010000}"/>
    <cellStyle name="Процентный 2 13" xfId="295" xr:uid="{00000000-0005-0000-0000-000027010000}"/>
    <cellStyle name="Процентный 2 14" xfId="296" xr:uid="{00000000-0005-0000-0000-000028010000}"/>
    <cellStyle name="Процентный 2 15" xfId="297" xr:uid="{00000000-0005-0000-0000-000029010000}"/>
    <cellStyle name="Процентный 2 16" xfId="298" xr:uid="{00000000-0005-0000-0000-00002A010000}"/>
    <cellStyle name="Процентный 2 2" xfId="299" xr:uid="{00000000-0005-0000-0000-00002B010000}"/>
    <cellStyle name="Процентный 2 3" xfId="300" xr:uid="{00000000-0005-0000-0000-00002C010000}"/>
    <cellStyle name="Процентный 2 4" xfId="301" xr:uid="{00000000-0005-0000-0000-00002D010000}"/>
    <cellStyle name="Процентный 2 5" xfId="302" xr:uid="{00000000-0005-0000-0000-00002E010000}"/>
    <cellStyle name="Процентный 2 6" xfId="303" xr:uid="{00000000-0005-0000-0000-00002F010000}"/>
    <cellStyle name="Процентный 2 7" xfId="304" xr:uid="{00000000-0005-0000-0000-000030010000}"/>
    <cellStyle name="Процентный 2 8" xfId="305" xr:uid="{00000000-0005-0000-0000-000031010000}"/>
    <cellStyle name="Процентный 2 9" xfId="306" xr:uid="{00000000-0005-0000-0000-000032010000}"/>
    <cellStyle name="Процентный 3" xfId="307" xr:uid="{00000000-0005-0000-0000-000033010000}"/>
    <cellStyle name="Процентный 4" xfId="308" xr:uid="{00000000-0005-0000-0000-000034010000}"/>
    <cellStyle name="Процентный 4 2" xfId="309" xr:uid="{00000000-0005-0000-0000-000035010000}"/>
    <cellStyle name="Связанная ячейка 2" xfId="310" xr:uid="{00000000-0005-0000-0000-000036010000}"/>
    <cellStyle name="Связанная ячейка 3" xfId="311" xr:uid="{00000000-0005-0000-0000-000037010000}"/>
    <cellStyle name="Стиль 1" xfId="312" xr:uid="{00000000-0005-0000-0000-000038010000}"/>
    <cellStyle name="Стиль 1 2" xfId="313" xr:uid="{00000000-0005-0000-0000-000039010000}"/>
    <cellStyle name="Стиль 1 3" xfId="314" xr:uid="{00000000-0005-0000-0000-00003A010000}"/>
    <cellStyle name="Стиль 1 4" xfId="315" xr:uid="{00000000-0005-0000-0000-00003B010000}"/>
    <cellStyle name="Стиль 1 5" xfId="316" xr:uid="{00000000-0005-0000-0000-00003C010000}"/>
    <cellStyle name="Стиль 1 6" xfId="317" xr:uid="{00000000-0005-0000-0000-00003D010000}"/>
    <cellStyle name="Стиль 1 7" xfId="318" xr:uid="{00000000-0005-0000-0000-00003E010000}"/>
    <cellStyle name="Текст предупреждения 2" xfId="319" xr:uid="{00000000-0005-0000-0000-00003F010000}"/>
    <cellStyle name="Текст предупреждения 3" xfId="320" xr:uid="{00000000-0005-0000-0000-000040010000}"/>
    <cellStyle name="Тысячи [0]_1.62" xfId="321" xr:uid="{00000000-0005-0000-0000-000041010000}"/>
    <cellStyle name="Тысячи_1.62" xfId="322" xr:uid="{00000000-0005-0000-0000-000042010000}"/>
    <cellStyle name="Финансовый 2" xfId="323" xr:uid="{00000000-0005-0000-0000-000043010000}"/>
    <cellStyle name="Финансовый 2 10" xfId="324" xr:uid="{00000000-0005-0000-0000-000044010000}"/>
    <cellStyle name="Финансовый 2 11" xfId="325" xr:uid="{00000000-0005-0000-0000-000045010000}"/>
    <cellStyle name="Финансовый 2 12" xfId="326" xr:uid="{00000000-0005-0000-0000-000046010000}"/>
    <cellStyle name="Финансовый 2 13" xfId="327" xr:uid="{00000000-0005-0000-0000-000047010000}"/>
    <cellStyle name="Финансовый 2 14" xfId="328" xr:uid="{00000000-0005-0000-0000-000048010000}"/>
    <cellStyle name="Финансовый 2 15" xfId="329" xr:uid="{00000000-0005-0000-0000-000049010000}"/>
    <cellStyle name="Финансовый 2 16" xfId="330" xr:uid="{00000000-0005-0000-0000-00004A010000}"/>
    <cellStyle name="Финансовый 2 17" xfId="331" xr:uid="{00000000-0005-0000-0000-00004B010000}"/>
    <cellStyle name="Финансовый 2 2" xfId="332" xr:uid="{00000000-0005-0000-0000-00004C010000}"/>
    <cellStyle name="Финансовый 2 3" xfId="333" xr:uid="{00000000-0005-0000-0000-00004D010000}"/>
    <cellStyle name="Финансовый 2 4" xfId="334" xr:uid="{00000000-0005-0000-0000-00004E010000}"/>
    <cellStyle name="Финансовый 2 5" xfId="335" xr:uid="{00000000-0005-0000-0000-00004F010000}"/>
    <cellStyle name="Финансовый 2 6" xfId="336" xr:uid="{00000000-0005-0000-0000-000050010000}"/>
    <cellStyle name="Финансовый 2 7" xfId="337" xr:uid="{00000000-0005-0000-0000-000051010000}"/>
    <cellStyle name="Финансовый 2 8" xfId="338" xr:uid="{00000000-0005-0000-0000-000052010000}"/>
    <cellStyle name="Финансовый 2 9" xfId="339" xr:uid="{00000000-0005-0000-0000-000053010000}"/>
    <cellStyle name="Финансовый 3" xfId="340" xr:uid="{00000000-0005-0000-0000-000054010000}"/>
    <cellStyle name="Финансовый 3 2" xfId="341" xr:uid="{00000000-0005-0000-0000-000055010000}"/>
    <cellStyle name="Финансовый 4" xfId="342" xr:uid="{00000000-0005-0000-0000-000056010000}"/>
    <cellStyle name="Финансовый 4 2" xfId="343" xr:uid="{00000000-0005-0000-0000-000057010000}"/>
    <cellStyle name="Финансовый 4 3" xfId="344" xr:uid="{00000000-0005-0000-0000-000058010000}"/>
    <cellStyle name="Финансовый 5" xfId="345" xr:uid="{00000000-0005-0000-0000-000059010000}"/>
    <cellStyle name="Финансовый 6" xfId="346" xr:uid="{00000000-0005-0000-0000-00005A010000}"/>
    <cellStyle name="Финансовый 7" xfId="347" xr:uid="{00000000-0005-0000-0000-00005B010000}"/>
    <cellStyle name="Хороший 2" xfId="348" xr:uid="{00000000-0005-0000-0000-00005C010000}"/>
    <cellStyle name="Хороший 3" xfId="349" xr:uid="{00000000-0005-0000-0000-00005D010000}"/>
    <cellStyle name="числовой" xfId="350" xr:uid="{00000000-0005-0000-0000-00005E010000}"/>
    <cellStyle name="Ю" xfId="351" xr:uid="{00000000-0005-0000-0000-00005F010000}"/>
    <cellStyle name="Ю-FreeSet_10" xfId="352" xr:uid="{00000000-0005-0000-0000-000060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1.xml"/><Relationship Id="rId41" Type="http://schemas.openxmlformats.org/officeDocument/2006/relationships/externalLink" Target="externalLinks/externalLink3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7  Інші витрати"/>
      <sheetName val="ОСВ МСФЗ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</sheetPr>
  <dimension ref="A1:J280"/>
  <sheetViews>
    <sheetView view="pageBreakPreview" topLeftCell="A108" zoomScale="69" zoomScaleNormal="69" zoomScaleSheetLayoutView="69" workbookViewId="0">
      <selection activeCell="E5" sqref="E5"/>
    </sheetView>
  </sheetViews>
  <sheetFormatPr defaultRowHeight="15.75"/>
  <cols>
    <col min="1" max="1" width="64.85546875" style="6" customWidth="1"/>
    <col min="2" max="3" width="12.42578125" style="53" customWidth="1"/>
    <col min="4" max="4" width="12.28515625" style="53" customWidth="1"/>
    <col min="5" max="5" width="14.7109375" style="53" customWidth="1"/>
    <col min="6" max="6" width="14" style="6" customWidth="1"/>
    <col min="7" max="7" width="15.28515625" style="6" customWidth="1"/>
    <col min="8" max="8" width="14.85546875" style="6" customWidth="1"/>
    <col min="9" max="9" width="15.7109375" style="6" customWidth="1"/>
    <col min="10" max="10" width="15.140625" style="6" customWidth="1"/>
    <col min="11" max="11" width="10" style="6" customWidth="1"/>
    <col min="12" max="12" width="9.5703125" style="6" customWidth="1"/>
    <col min="13" max="14" width="9.140625" style="6"/>
    <col min="15" max="15" width="10.5703125" style="6" customWidth="1"/>
    <col min="16" max="16384" width="9.140625" style="6"/>
  </cols>
  <sheetData>
    <row r="1" spans="1:10" s="1" customFormat="1" ht="19.5" customHeight="1">
      <c r="A1" s="1" t="s">
        <v>435</v>
      </c>
      <c r="B1" s="2"/>
      <c r="C1" s="2"/>
      <c r="D1" s="2"/>
      <c r="E1" s="3" t="s">
        <v>437</v>
      </c>
    </row>
    <row r="2" spans="1:10" s="1" customFormat="1" ht="19.5" customHeight="1">
      <c r="B2" s="2"/>
      <c r="C2" s="2"/>
      <c r="D2" s="2"/>
      <c r="E2" s="1" t="s">
        <v>494</v>
      </c>
    </row>
    <row r="3" spans="1:10" s="1" customFormat="1" ht="19.5" customHeight="1">
      <c r="A3" s="1" t="s">
        <v>491</v>
      </c>
      <c r="C3" s="3" t="s">
        <v>432</v>
      </c>
      <c r="D3" s="2"/>
    </row>
    <row r="4" spans="1:10" s="1" customFormat="1" ht="19.5" customHeight="1">
      <c r="A4" s="4" t="s">
        <v>516</v>
      </c>
      <c r="B4" s="2"/>
      <c r="C4" s="2"/>
      <c r="D4" s="2"/>
      <c r="E4" s="3"/>
    </row>
    <row r="5" spans="1:10" s="1" customFormat="1" ht="19.5" customHeight="1">
      <c r="B5" s="2"/>
      <c r="C5" s="2"/>
      <c r="D5" s="2"/>
      <c r="E5" s="3" t="s">
        <v>521</v>
      </c>
    </row>
    <row r="6" spans="1:10" s="1" customFormat="1" ht="19.5" customHeight="1">
      <c r="A6" s="1" t="s">
        <v>407</v>
      </c>
      <c r="B6" s="2"/>
      <c r="C6" s="2"/>
      <c r="D6" s="2"/>
      <c r="E6" s="2"/>
    </row>
    <row r="7" spans="1:10" s="1" customFormat="1">
      <c r="B7" s="2"/>
      <c r="C7" s="2"/>
      <c r="D7" s="2"/>
      <c r="E7" s="2" t="s">
        <v>436</v>
      </c>
    </row>
    <row r="8" spans="1:10" s="1" customFormat="1" ht="38.25" customHeight="1">
      <c r="A8" s="5" t="s">
        <v>492</v>
      </c>
      <c r="C8" s="3" t="s">
        <v>433</v>
      </c>
      <c r="D8" s="2"/>
      <c r="E8" s="205" t="s">
        <v>493</v>
      </c>
      <c r="F8" s="205"/>
      <c r="G8" s="205"/>
      <c r="J8" s="62" t="s">
        <v>490</v>
      </c>
    </row>
    <row r="9" spans="1:10" s="1" customFormat="1" ht="19.5" customHeight="1">
      <c r="A9" s="4" t="s">
        <v>517</v>
      </c>
      <c r="B9" s="2"/>
      <c r="C9" s="2"/>
      <c r="D9" s="2"/>
      <c r="E9" s="4" t="s">
        <v>518</v>
      </c>
    </row>
    <row r="10" spans="1:10" s="1" customFormat="1" ht="19.5" customHeight="1">
      <c r="B10" s="2"/>
      <c r="C10" s="2"/>
      <c r="D10" s="2"/>
    </row>
    <row r="11" spans="1:10" s="1" customFormat="1" ht="19.5" customHeight="1">
      <c r="A11" s="1" t="s">
        <v>407</v>
      </c>
      <c r="B11" s="2"/>
      <c r="C11" s="2"/>
      <c r="D11" s="2"/>
      <c r="E11" s="1" t="s">
        <v>407</v>
      </c>
    </row>
    <row r="12" spans="1:10" s="1" customFormat="1" ht="19.5" customHeight="1">
      <c r="B12" s="2"/>
      <c r="C12" s="2"/>
      <c r="D12" s="2"/>
    </row>
    <row r="13" spans="1:10" s="1" customFormat="1" ht="19.5" customHeight="1">
      <c r="B13" s="2"/>
      <c r="C13" s="2"/>
      <c r="D13" s="2"/>
    </row>
    <row r="14" spans="1:10" s="1" customFormat="1" ht="19.5" customHeight="1">
      <c r="A14" s="188" t="s">
        <v>408</v>
      </c>
      <c r="B14" s="188"/>
      <c r="C14" s="188"/>
      <c r="D14" s="188"/>
      <c r="E14" s="188"/>
      <c r="F14" s="188"/>
      <c r="G14" s="188"/>
      <c r="H14" s="188"/>
      <c r="I14" s="188"/>
      <c r="J14" s="188"/>
    </row>
    <row r="15" spans="1:10" s="1" customFormat="1" ht="19.5" customHeight="1">
      <c r="A15" s="188" t="s">
        <v>409</v>
      </c>
      <c r="B15" s="188"/>
      <c r="C15" s="188"/>
      <c r="D15" s="188"/>
      <c r="E15" s="188"/>
      <c r="F15" s="188"/>
      <c r="G15" s="188"/>
      <c r="H15" s="188"/>
      <c r="I15" s="188"/>
      <c r="J15" s="188"/>
    </row>
    <row r="16" spans="1:10" s="1" customFormat="1" ht="19.5" customHeight="1">
      <c r="A16" s="188" t="s">
        <v>519</v>
      </c>
      <c r="B16" s="188"/>
      <c r="C16" s="188"/>
      <c r="D16" s="188"/>
      <c r="E16" s="188"/>
      <c r="F16" s="188"/>
      <c r="G16" s="188"/>
      <c r="H16" s="188"/>
      <c r="I16" s="188"/>
      <c r="J16" s="188"/>
    </row>
    <row r="18" spans="1:10" ht="18" hidden="1" customHeight="1">
      <c r="A18" s="188" t="s">
        <v>408</v>
      </c>
      <c r="B18" s="188"/>
      <c r="C18" s="188"/>
      <c r="D18" s="188"/>
      <c r="E18" s="188"/>
      <c r="F18" s="188"/>
      <c r="G18" s="188"/>
      <c r="H18" s="188"/>
      <c r="I18" s="188"/>
      <c r="J18" s="188"/>
    </row>
    <row r="19" spans="1:10" ht="18" hidden="1" customHeight="1">
      <c r="A19" s="188" t="s">
        <v>409</v>
      </c>
      <c r="B19" s="188"/>
      <c r="C19" s="188"/>
      <c r="D19" s="188"/>
      <c r="E19" s="188"/>
      <c r="F19" s="188"/>
      <c r="G19" s="188"/>
      <c r="H19" s="188"/>
      <c r="I19" s="188"/>
      <c r="J19" s="188"/>
    </row>
    <row r="20" spans="1:10" ht="21" hidden="1" customHeight="1">
      <c r="A20" s="206" t="s">
        <v>410</v>
      </c>
      <c r="B20" s="206"/>
      <c r="C20" s="206"/>
      <c r="D20" s="206"/>
      <c r="E20" s="206"/>
      <c r="F20" s="206"/>
      <c r="G20" s="206"/>
      <c r="H20" s="206"/>
      <c r="I20" s="206"/>
      <c r="J20" s="206"/>
    </row>
    <row r="21" spans="1:10" ht="20.100000000000001" customHeight="1">
      <c r="A21" s="7"/>
      <c r="B21" s="192"/>
      <c r="C21" s="192"/>
      <c r="D21" s="192"/>
      <c r="E21" s="192"/>
      <c r="F21" s="192"/>
      <c r="G21" s="8"/>
      <c r="H21" s="9"/>
      <c r="I21" s="10" t="s">
        <v>122</v>
      </c>
      <c r="J21" s="11" t="s">
        <v>183</v>
      </c>
    </row>
    <row r="22" spans="1:10" ht="33.75" customHeight="1">
      <c r="A22" s="12" t="s">
        <v>14</v>
      </c>
      <c r="B22" s="189" t="s">
        <v>402</v>
      </c>
      <c r="C22" s="189"/>
      <c r="D22" s="189"/>
      <c r="E22" s="189"/>
      <c r="F22" s="189"/>
      <c r="G22" s="190"/>
      <c r="H22" s="191"/>
      <c r="I22" s="13" t="s">
        <v>118</v>
      </c>
      <c r="J22" s="14" t="s">
        <v>403</v>
      </c>
    </row>
    <row r="23" spans="1:10" ht="25.5" customHeight="1">
      <c r="A23" s="12" t="s">
        <v>15</v>
      </c>
      <c r="B23" s="189" t="s">
        <v>393</v>
      </c>
      <c r="C23" s="189"/>
      <c r="D23" s="189"/>
      <c r="E23" s="189"/>
      <c r="F23" s="189"/>
      <c r="G23" s="8"/>
      <c r="H23" s="9"/>
      <c r="I23" s="13" t="s">
        <v>117</v>
      </c>
      <c r="J23" s="11">
        <v>430</v>
      </c>
    </row>
    <row r="24" spans="1:10" ht="25.5" customHeight="1">
      <c r="A24" s="12" t="s">
        <v>20</v>
      </c>
      <c r="B24" s="189" t="s">
        <v>405</v>
      </c>
      <c r="C24" s="189"/>
      <c r="D24" s="189"/>
      <c r="E24" s="189"/>
      <c r="F24" s="189"/>
      <c r="G24" s="8"/>
      <c r="H24" s="9"/>
      <c r="I24" s="13" t="s">
        <v>116</v>
      </c>
      <c r="J24" s="11">
        <v>5910700000</v>
      </c>
    </row>
    <row r="25" spans="1:10" ht="25.5" customHeight="1">
      <c r="A25" s="12" t="s">
        <v>495</v>
      </c>
      <c r="B25" s="192"/>
      <c r="C25" s="192"/>
      <c r="D25" s="192"/>
      <c r="E25" s="192"/>
      <c r="F25" s="192"/>
      <c r="G25" s="15"/>
      <c r="H25" s="16"/>
      <c r="I25" s="13" t="s">
        <v>9</v>
      </c>
      <c r="J25" s="11"/>
    </row>
    <row r="26" spans="1:10" ht="25.5" customHeight="1">
      <c r="A26" s="12" t="s">
        <v>17</v>
      </c>
      <c r="B26" s="189" t="s">
        <v>400</v>
      </c>
      <c r="C26" s="189"/>
      <c r="D26" s="189"/>
      <c r="E26" s="189"/>
      <c r="F26" s="189"/>
      <c r="G26" s="15"/>
      <c r="H26" s="16"/>
      <c r="I26" s="13" t="s">
        <v>8</v>
      </c>
      <c r="J26" s="11"/>
    </row>
    <row r="27" spans="1:10" ht="25.5" customHeight="1">
      <c r="A27" s="12" t="s">
        <v>16</v>
      </c>
      <c r="B27" s="189" t="s">
        <v>398</v>
      </c>
      <c r="C27" s="189"/>
      <c r="D27" s="189"/>
      <c r="E27" s="189"/>
      <c r="F27" s="189"/>
      <c r="G27" s="15"/>
      <c r="H27" s="17"/>
      <c r="I27" s="18" t="s">
        <v>10</v>
      </c>
      <c r="J27" s="11" t="s">
        <v>397</v>
      </c>
    </row>
    <row r="28" spans="1:10" ht="25.5" customHeight="1">
      <c r="A28" s="12" t="s">
        <v>350</v>
      </c>
      <c r="B28" s="192"/>
      <c r="C28" s="192"/>
      <c r="D28" s="192"/>
      <c r="E28" s="192"/>
      <c r="F28" s="192"/>
      <c r="G28" s="192" t="s">
        <v>151</v>
      </c>
      <c r="H28" s="192"/>
      <c r="I28" s="193"/>
      <c r="J28" s="19" t="s">
        <v>394</v>
      </c>
    </row>
    <row r="29" spans="1:10" ht="25.5" customHeight="1">
      <c r="A29" s="12" t="s">
        <v>21</v>
      </c>
      <c r="B29" s="189" t="s">
        <v>395</v>
      </c>
      <c r="C29" s="189"/>
      <c r="D29" s="189"/>
      <c r="E29" s="189"/>
      <c r="F29" s="189"/>
      <c r="G29" s="192" t="s">
        <v>152</v>
      </c>
      <c r="H29" s="192"/>
      <c r="I29" s="193"/>
      <c r="J29" s="20"/>
    </row>
    <row r="30" spans="1:10" ht="25.5" customHeight="1">
      <c r="A30" s="12" t="s">
        <v>102</v>
      </c>
      <c r="B30" s="189">
        <v>654</v>
      </c>
      <c r="C30" s="189"/>
      <c r="D30" s="189"/>
      <c r="E30" s="189"/>
      <c r="F30" s="189"/>
      <c r="G30" s="15"/>
      <c r="H30" s="15"/>
      <c r="I30" s="15"/>
      <c r="J30" s="16"/>
    </row>
    <row r="31" spans="1:10" ht="25.5" customHeight="1">
      <c r="A31" s="12" t="s">
        <v>11</v>
      </c>
      <c r="B31" s="189" t="s">
        <v>510</v>
      </c>
      <c r="C31" s="189"/>
      <c r="D31" s="189"/>
      <c r="E31" s="189"/>
      <c r="F31" s="189"/>
      <c r="G31" s="189"/>
      <c r="H31" s="189"/>
      <c r="I31" s="8"/>
      <c r="J31" s="9"/>
    </row>
    <row r="32" spans="1:10" ht="25.5" customHeight="1">
      <c r="A32" s="12" t="s">
        <v>12</v>
      </c>
      <c r="B32" s="189" t="s">
        <v>404</v>
      </c>
      <c r="C32" s="189"/>
      <c r="D32" s="189"/>
      <c r="E32" s="189"/>
      <c r="F32" s="189"/>
      <c r="G32" s="15"/>
      <c r="H32" s="15"/>
      <c r="I32" s="15"/>
      <c r="J32" s="16"/>
    </row>
    <row r="33" spans="1:10" ht="25.5" customHeight="1">
      <c r="A33" s="12" t="s">
        <v>13</v>
      </c>
      <c r="B33" s="189" t="s">
        <v>438</v>
      </c>
      <c r="C33" s="189"/>
      <c r="D33" s="189"/>
      <c r="E33" s="189"/>
      <c r="F33" s="189"/>
      <c r="G33" s="8"/>
      <c r="H33" s="8"/>
      <c r="I33" s="8"/>
      <c r="J33" s="9"/>
    </row>
    <row r="34" spans="1:10">
      <c r="A34" s="188" t="s">
        <v>159</v>
      </c>
      <c r="B34" s="188"/>
      <c r="C34" s="188"/>
      <c r="D34" s="188"/>
      <c r="E34" s="188"/>
      <c r="F34" s="188"/>
      <c r="G34" s="188"/>
      <c r="H34" s="188"/>
      <c r="I34" s="188"/>
      <c r="J34" s="188"/>
    </row>
    <row r="35" spans="1:10" ht="12" customHeight="1">
      <c r="B35" s="23"/>
      <c r="C35" s="24"/>
      <c r="D35" s="23"/>
      <c r="E35" s="23"/>
      <c r="F35" s="23"/>
      <c r="G35" s="23"/>
      <c r="H35" s="23"/>
      <c r="I35" s="23"/>
      <c r="J35" s="23"/>
    </row>
    <row r="36" spans="1:10" ht="31.5" customHeight="1">
      <c r="A36" s="203" t="s">
        <v>190</v>
      </c>
      <c r="B36" s="204" t="s">
        <v>18</v>
      </c>
      <c r="C36" s="196" t="s">
        <v>32</v>
      </c>
      <c r="D36" s="196" t="s">
        <v>36</v>
      </c>
      <c r="E36" s="194" t="s">
        <v>135</v>
      </c>
      <c r="F36" s="204" t="s">
        <v>120</v>
      </c>
      <c r="G36" s="211" t="s">
        <v>191</v>
      </c>
      <c r="H36" s="212"/>
      <c r="I36" s="212"/>
      <c r="J36" s="213"/>
    </row>
    <row r="37" spans="1:10" ht="42.75" customHeight="1">
      <c r="A37" s="203"/>
      <c r="B37" s="204"/>
      <c r="C37" s="197"/>
      <c r="D37" s="197"/>
      <c r="E37" s="195"/>
      <c r="F37" s="204"/>
      <c r="G37" s="19" t="s">
        <v>185</v>
      </c>
      <c r="H37" s="19" t="s">
        <v>186</v>
      </c>
      <c r="I37" s="19" t="s">
        <v>187</v>
      </c>
      <c r="J37" s="19" t="s">
        <v>231</v>
      </c>
    </row>
    <row r="38" spans="1:10" ht="20.100000000000001" customHeight="1">
      <c r="A38" s="11">
        <v>1</v>
      </c>
      <c r="B38" s="19">
        <v>2</v>
      </c>
      <c r="C38" s="19">
        <v>3</v>
      </c>
      <c r="D38" s="19">
        <v>4</v>
      </c>
      <c r="E38" s="19">
        <v>5</v>
      </c>
      <c r="F38" s="19">
        <v>6</v>
      </c>
      <c r="G38" s="19">
        <v>7</v>
      </c>
      <c r="H38" s="19">
        <v>8</v>
      </c>
      <c r="I38" s="19">
        <v>9</v>
      </c>
      <c r="J38" s="19">
        <v>10</v>
      </c>
    </row>
    <row r="39" spans="1:10" ht="24.95" customHeight="1">
      <c r="A39" s="209" t="s">
        <v>96</v>
      </c>
      <c r="B39" s="209"/>
      <c r="C39" s="209"/>
      <c r="D39" s="209"/>
      <c r="E39" s="209"/>
      <c r="F39" s="209"/>
      <c r="G39" s="209"/>
      <c r="H39" s="209"/>
      <c r="I39" s="209"/>
      <c r="J39" s="209"/>
    </row>
    <row r="40" spans="1:10" ht="20.100000000000001" customHeight="1">
      <c r="A40" s="25" t="s">
        <v>160</v>
      </c>
      <c r="B40" s="11">
        <v>1000</v>
      </c>
      <c r="C40" s="26">
        <f>'I. Фін результат'!C7</f>
        <v>153479.1</v>
      </c>
      <c r="D40" s="26">
        <f>'I. Фін результат'!D7</f>
        <v>206513</v>
      </c>
      <c r="E40" s="26">
        <f>'I. Фін результат'!E7</f>
        <v>206513</v>
      </c>
      <c r="F40" s="27">
        <f>'I. Фін результат'!F7</f>
        <v>207923.1</v>
      </c>
      <c r="G40" s="27">
        <f>F40*1.053</f>
        <v>218943.02429999999</v>
      </c>
      <c r="H40" s="27">
        <f t="shared" ref="H40:J40" si="0">G40*1.053</f>
        <v>230547.00458789998</v>
      </c>
      <c r="I40" s="27">
        <f t="shared" si="0"/>
        <v>242765.99583105865</v>
      </c>
      <c r="J40" s="27">
        <f t="shared" si="0"/>
        <v>255632.59361010476</v>
      </c>
    </row>
    <row r="41" spans="1:10" ht="20.100000000000001" customHeight="1">
      <c r="A41" s="25" t="s">
        <v>140</v>
      </c>
      <c r="B41" s="11">
        <v>1010</v>
      </c>
      <c r="C41" s="26">
        <f>'I. Фін результат'!C8</f>
        <v>-136478.5</v>
      </c>
      <c r="D41" s="26">
        <f>'I. Фін результат'!D8</f>
        <v>-192048</v>
      </c>
      <c r="E41" s="26">
        <f>'I. Фін результат'!E8</f>
        <v>-192048</v>
      </c>
      <c r="F41" s="27">
        <f>'I. Фін результат'!F8</f>
        <v>-193611.5</v>
      </c>
      <c r="G41" s="27">
        <f>F41*1.053</f>
        <v>-203872.90949999998</v>
      </c>
      <c r="H41" s="27">
        <f t="shared" ref="H41:J43" si="1">G41*1.053</f>
        <v>-214678.17370349995</v>
      </c>
      <c r="I41" s="27">
        <f t="shared" si="1"/>
        <v>-226056.11690978543</v>
      </c>
      <c r="J41" s="27">
        <f t="shared" si="1"/>
        <v>-238037.09110600405</v>
      </c>
    </row>
    <row r="42" spans="1:10" ht="20.100000000000001" customHeight="1">
      <c r="A42" s="28" t="s">
        <v>205</v>
      </c>
      <c r="B42" s="11">
        <v>1020</v>
      </c>
      <c r="C42" s="29">
        <f t="shared" ref="C42:J42" si="2">SUM(C40:C41)</f>
        <v>17000.600000000006</v>
      </c>
      <c r="D42" s="29">
        <f t="shared" si="2"/>
        <v>14465</v>
      </c>
      <c r="E42" s="29">
        <f t="shared" si="2"/>
        <v>14465</v>
      </c>
      <c r="F42" s="30">
        <f t="shared" si="2"/>
        <v>14311.600000000006</v>
      </c>
      <c r="G42" s="30">
        <f t="shared" si="2"/>
        <v>15070.11480000001</v>
      </c>
      <c r="H42" s="30">
        <f t="shared" si="2"/>
        <v>15868.830884400028</v>
      </c>
      <c r="I42" s="30">
        <f t="shared" si="2"/>
        <v>16709.878921273223</v>
      </c>
      <c r="J42" s="30">
        <f t="shared" si="2"/>
        <v>17595.502504100703</v>
      </c>
    </row>
    <row r="43" spans="1:10" ht="20.100000000000001" customHeight="1">
      <c r="A43" s="25" t="s">
        <v>124</v>
      </c>
      <c r="B43" s="11">
        <v>1030</v>
      </c>
      <c r="C43" s="26">
        <f>'I. Фін результат'!C18</f>
        <v>-5364.4</v>
      </c>
      <c r="D43" s="26">
        <f>'I. Фін результат'!D18</f>
        <v>-14465</v>
      </c>
      <c r="E43" s="26">
        <f>'I. Фін результат'!E18</f>
        <v>-14465</v>
      </c>
      <c r="F43" s="27">
        <f>'I. Фін результат'!F18</f>
        <v>-14311.6</v>
      </c>
      <c r="G43" s="27">
        <f>F43*1.053</f>
        <v>-15070.114799999999</v>
      </c>
      <c r="H43" s="27">
        <f t="shared" si="1"/>
        <v>-15868.830884399998</v>
      </c>
      <c r="I43" s="27">
        <f t="shared" si="1"/>
        <v>-16709.878921273197</v>
      </c>
      <c r="J43" s="27">
        <f t="shared" si="1"/>
        <v>-17595.502504100674</v>
      </c>
    </row>
    <row r="44" spans="1:10" ht="20.100000000000001" customHeight="1">
      <c r="A44" s="25" t="s">
        <v>123</v>
      </c>
      <c r="B44" s="11">
        <v>1060</v>
      </c>
      <c r="C44" s="26">
        <f>'I. Фін результат'!C41</f>
        <v>0</v>
      </c>
      <c r="D44" s="26">
        <f>'I. Фін результат'!D41</f>
        <v>0</v>
      </c>
      <c r="E44" s="26">
        <f>'I. Фін результат'!E41</f>
        <v>0</v>
      </c>
      <c r="F44" s="27">
        <f>'I. Фін результат'!F41</f>
        <v>0</v>
      </c>
      <c r="G44" s="27"/>
      <c r="H44" s="27"/>
      <c r="I44" s="27"/>
      <c r="J44" s="27"/>
    </row>
    <row r="45" spans="1:10" ht="20.100000000000001" customHeight="1">
      <c r="A45" s="25" t="s">
        <v>233</v>
      </c>
      <c r="B45" s="11">
        <v>1070</v>
      </c>
      <c r="C45" s="26">
        <f>'I. Фін результат'!C49</f>
        <v>27323.3</v>
      </c>
      <c r="D45" s="26">
        <f>'I. Фін результат'!D49</f>
        <v>17732.7</v>
      </c>
      <c r="E45" s="26">
        <f>'I. Фін результат'!E49</f>
        <v>17732.7</v>
      </c>
      <c r="F45" s="27">
        <f>'I. Фін результат'!F49</f>
        <v>20425</v>
      </c>
      <c r="G45" s="27">
        <f>F45*1.057</f>
        <v>21589.224999999999</v>
      </c>
      <c r="H45" s="27">
        <f>G45*1.053</f>
        <v>22733.453924999998</v>
      </c>
      <c r="I45" s="27">
        <f>H45*1.05</f>
        <v>23870.126621249998</v>
      </c>
      <c r="J45" s="27">
        <f>I45*1.05</f>
        <v>25063.632952312499</v>
      </c>
    </row>
    <row r="46" spans="1:10" ht="20.100000000000001" customHeight="1">
      <c r="A46" s="25" t="s">
        <v>30</v>
      </c>
      <c r="B46" s="11">
        <v>1080</v>
      </c>
      <c r="C46" s="26">
        <f>'I. Фін результат'!C53</f>
        <v>-17792.599999999999</v>
      </c>
      <c r="D46" s="26">
        <f>'I. Фін результат'!D53</f>
        <v>-17732.7</v>
      </c>
      <c r="E46" s="26">
        <f>'I. Фін результат'!E53</f>
        <v>-17732.7</v>
      </c>
      <c r="F46" s="27">
        <f>'I. Фін результат'!F53</f>
        <v>-20425</v>
      </c>
      <c r="G46" s="27">
        <f>F46*1.053</f>
        <v>-21507.524999999998</v>
      </c>
      <c r="H46" s="27">
        <f t="shared" ref="H46:J46" si="3">G46*1.053</f>
        <v>-22647.423824999998</v>
      </c>
      <c r="I46" s="27">
        <f t="shared" si="3"/>
        <v>-23847.737287724998</v>
      </c>
      <c r="J46" s="27">
        <f t="shared" si="3"/>
        <v>-25111.667363974422</v>
      </c>
    </row>
    <row r="47" spans="1:10" ht="20.100000000000001" customHeight="1">
      <c r="A47" s="31" t="s">
        <v>4</v>
      </c>
      <c r="B47" s="11">
        <v>1100</v>
      </c>
      <c r="C47" s="29">
        <f t="shared" ref="C47:J47" si="4">SUM(C42:C46)</f>
        <v>21166.900000000009</v>
      </c>
      <c r="D47" s="29">
        <f t="shared" si="4"/>
        <v>0</v>
      </c>
      <c r="E47" s="32" t="s">
        <v>431</v>
      </c>
      <c r="F47" s="30">
        <f t="shared" si="4"/>
        <v>0</v>
      </c>
      <c r="G47" s="30">
        <f t="shared" si="4"/>
        <v>81.700000000011642</v>
      </c>
      <c r="H47" s="30">
        <f t="shared" si="4"/>
        <v>86.030100000029051</v>
      </c>
      <c r="I47" s="30">
        <f t="shared" si="4"/>
        <v>22.389333525024995</v>
      </c>
      <c r="J47" s="30">
        <f t="shared" si="4"/>
        <v>-48.03441166189441</v>
      </c>
    </row>
    <row r="48" spans="1:10" ht="20.100000000000001" customHeight="1">
      <c r="A48" s="33" t="s">
        <v>125</v>
      </c>
      <c r="B48" s="11">
        <v>1310</v>
      </c>
      <c r="C48" s="29">
        <f>'I. Фін результат'!C89</f>
        <v>0</v>
      </c>
      <c r="D48" s="29">
        <f>'I. Фін результат'!D89</f>
        <v>0</v>
      </c>
      <c r="E48" s="29">
        <f>'I. Фін результат'!E89</f>
        <v>0</v>
      </c>
      <c r="F48" s="30">
        <f>'I. Фін результат'!F89</f>
        <v>0</v>
      </c>
      <c r="G48" s="27"/>
      <c r="H48" s="27"/>
      <c r="I48" s="27"/>
      <c r="J48" s="27"/>
    </row>
    <row r="49" spans="1:10" ht="20.100000000000001" customHeight="1">
      <c r="A49" s="33" t="s">
        <v>176</v>
      </c>
      <c r="B49" s="11">
        <f>' V. Коефіцієнти'!B7</f>
        <v>5010</v>
      </c>
      <c r="C49" s="30"/>
      <c r="D49" s="30"/>
      <c r="E49" s="30"/>
      <c r="F49" s="30">
        <f>(F48/F40)*100</f>
        <v>0</v>
      </c>
      <c r="G49" s="30"/>
      <c r="H49" s="30"/>
      <c r="I49" s="30"/>
      <c r="J49" s="30"/>
    </row>
    <row r="50" spans="1:10" ht="20.100000000000001" customHeight="1">
      <c r="A50" s="34" t="s">
        <v>234</v>
      </c>
      <c r="B50" s="14">
        <v>1110</v>
      </c>
      <c r="C50" s="26">
        <f>'I. Фін результат'!C61</f>
        <v>0</v>
      </c>
      <c r="D50" s="26">
        <f>'I. Фін результат'!D61</f>
        <v>0</v>
      </c>
      <c r="E50" s="26">
        <f>'I. Фін результат'!E61</f>
        <v>0</v>
      </c>
      <c r="F50" s="27">
        <f>'I. Фін результат'!F61</f>
        <v>0</v>
      </c>
      <c r="G50" s="26"/>
      <c r="H50" s="26"/>
      <c r="I50" s="26"/>
      <c r="J50" s="26"/>
    </row>
    <row r="51" spans="1:10" ht="20.100000000000001" customHeight="1">
      <c r="A51" s="34" t="s">
        <v>235</v>
      </c>
      <c r="B51" s="14">
        <v>1120</v>
      </c>
      <c r="C51" s="26" t="str">
        <f>'I. Фін результат'!C62</f>
        <v>(    )</v>
      </c>
      <c r="D51" s="26">
        <f>'I. Фін результат'!D62</f>
        <v>0</v>
      </c>
      <c r="E51" s="26">
        <f>'I. Фін результат'!E62</f>
        <v>0</v>
      </c>
      <c r="F51" s="27">
        <f>'I. Фін результат'!F62</f>
        <v>0</v>
      </c>
      <c r="G51" s="26"/>
      <c r="H51" s="26"/>
      <c r="I51" s="26"/>
      <c r="J51" s="26"/>
    </row>
    <row r="52" spans="1:10" ht="20.100000000000001" customHeight="1">
      <c r="A52" s="34" t="s">
        <v>236</v>
      </c>
      <c r="B52" s="14">
        <v>1130</v>
      </c>
      <c r="C52" s="26">
        <f>'I. Фін результат'!C63</f>
        <v>0</v>
      </c>
      <c r="D52" s="26">
        <f>'I. Фін результат'!D63</f>
        <v>0</v>
      </c>
      <c r="E52" s="26">
        <f>'I. Фін результат'!E63</f>
        <v>0</v>
      </c>
      <c r="F52" s="27">
        <f>'I. Фін результат'!F63</f>
        <v>0</v>
      </c>
      <c r="G52" s="26"/>
      <c r="H52" s="26"/>
      <c r="I52" s="26"/>
      <c r="J52" s="26"/>
    </row>
    <row r="53" spans="1:10" ht="20.100000000000001" customHeight="1">
      <c r="A53" s="34" t="s">
        <v>237</v>
      </c>
      <c r="B53" s="14">
        <v>1140</v>
      </c>
      <c r="C53" s="26">
        <f>'I. Фін результат'!C64</f>
        <v>0</v>
      </c>
      <c r="D53" s="26">
        <f>'I. Фін результат'!D64</f>
        <v>0</v>
      </c>
      <c r="E53" s="26">
        <f>'I. Фін результат'!E64</f>
        <v>0</v>
      </c>
      <c r="F53" s="27">
        <f>'I. Фін результат'!F64</f>
        <v>0</v>
      </c>
      <c r="G53" s="26"/>
      <c r="H53" s="26"/>
      <c r="I53" s="26"/>
      <c r="J53" s="26"/>
    </row>
    <row r="54" spans="1:10" ht="20.100000000000001" customHeight="1">
      <c r="A54" s="34" t="s">
        <v>239</v>
      </c>
      <c r="B54" s="14">
        <v>1150</v>
      </c>
      <c r="C54" s="26">
        <f>'I. Фін результат'!C65</f>
        <v>0</v>
      </c>
      <c r="D54" s="26">
        <f>'I. Фін результат'!D65</f>
        <v>0</v>
      </c>
      <c r="E54" s="26">
        <f>'I. Фін результат'!E65</f>
        <v>0</v>
      </c>
      <c r="F54" s="27">
        <f>'I. Фін результат'!F65</f>
        <v>0</v>
      </c>
      <c r="G54" s="26"/>
      <c r="H54" s="26"/>
      <c r="I54" s="26"/>
      <c r="J54" s="26"/>
    </row>
    <row r="55" spans="1:10" ht="20.100000000000001" customHeight="1">
      <c r="A55" s="25" t="s">
        <v>240</v>
      </c>
      <c r="B55" s="11">
        <v>1160</v>
      </c>
      <c r="C55" s="26">
        <f>'I. Фін результат'!C68</f>
        <v>0</v>
      </c>
      <c r="D55" s="26">
        <f>'I. Фін результат'!D68</f>
        <v>0</v>
      </c>
      <c r="E55" s="26">
        <f>'I. Фін результат'!E68</f>
        <v>0</v>
      </c>
      <c r="F55" s="27">
        <f>'I. Фін результат'!F68</f>
        <v>0</v>
      </c>
      <c r="G55" s="26"/>
      <c r="H55" s="26"/>
      <c r="I55" s="26"/>
      <c r="J55" s="26"/>
    </row>
    <row r="56" spans="1:10" ht="20.100000000000001" customHeight="1">
      <c r="A56" s="33" t="s">
        <v>95</v>
      </c>
      <c r="B56" s="11">
        <v>1170</v>
      </c>
      <c r="C56" s="29">
        <f t="shared" ref="C56:J56" si="5">SUM(C47, C50:C55)</f>
        <v>21166.900000000009</v>
      </c>
      <c r="D56" s="29">
        <f t="shared" si="5"/>
        <v>0</v>
      </c>
      <c r="E56" s="32" t="s">
        <v>431</v>
      </c>
      <c r="F56" s="30">
        <f t="shared" si="5"/>
        <v>0</v>
      </c>
      <c r="G56" s="29">
        <f t="shared" si="5"/>
        <v>81.700000000011642</v>
      </c>
      <c r="H56" s="29">
        <f t="shared" si="5"/>
        <v>86.030100000029051</v>
      </c>
      <c r="I56" s="29">
        <f t="shared" si="5"/>
        <v>22.389333525024995</v>
      </c>
      <c r="J56" s="29">
        <f t="shared" si="5"/>
        <v>-48.03441166189441</v>
      </c>
    </row>
    <row r="57" spans="1:10" ht="20.100000000000001" customHeight="1">
      <c r="A57" s="34" t="s">
        <v>241</v>
      </c>
      <c r="B57" s="19">
        <v>1180</v>
      </c>
      <c r="C57" s="26">
        <f>'I. Фін результат'!C72</f>
        <v>0</v>
      </c>
      <c r="D57" s="26">
        <f>'I. Фін результат'!D72</f>
        <v>0</v>
      </c>
      <c r="E57" s="26">
        <f>'I. Фін результат'!E72</f>
        <v>0</v>
      </c>
      <c r="F57" s="27">
        <f>'I. Фін результат'!F72</f>
        <v>0</v>
      </c>
      <c r="G57" s="26"/>
      <c r="H57" s="26"/>
      <c r="I57" s="26"/>
      <c r="J57" s="26"/>
    </row>
    <row r="58" spans="1:10" ht="20.100000000000001" customHeight="1">
      <c r="A58" s="34" t="s">
        <v>242</v>
      </c>
      <c r="B58" s="19">
        <v>1181</v>
      </c>
      <c r="C58" s="26">
        <f>'I. Фін результат'!C73</f>
        <v>0</v>
      </c>
      <c r="D58" s="26">
        <f>'I. Фін результат'!D73</f>
        <v>0</v>
      </c>
      <c r="E58" s="26">
        <f>'I. Фін результат'!E73</f>
        <v>0</v>
      </c>
      <c r="F58" s="27">
        <f>'I. Фін результат'!F73</f>
        <v>0</v>
      </c>
      <c r="G58" s="26"/>
      <c r="H58" s="26"/>
      <c r="I58" s="26"/>
      <c r="J58" s="26"/>
    </row>
    <row r="59" spans="1:10" ht="20.100000000000001" customHeight="1">
      <c r="A59" s="34" t="s">
        <v>243</v>
      </c>
      <c r="B59" s="14">
        <v>1190</v>
      </c>
      <c r="C59" s="26">
        <f>'I. Фін результат'!C74</f>
        <v>0</v>
      </c>
      <c r="D59" s="26">
        <f>'I. Фін результат'!D74</f>
        <v>0</v>
      </c>
      <c r="E59" s="26">
        <f>'I. Фін результат'!E74</f>
        <v>0</v>
      </c>
      <c r="F59" s="27">
        <f>'I. Фін результат'!F74</f>
        <v>0</v>
      </c>
      <c r="G59" s="26"/>
      <c r="H59" s="26"/>
      <c r="I59" s="26"/>
      <c r="J59" s="26"/>
    </row>
    <row r="60" spans="1:10" ht="20.100000000000001" customHeight="1">
      <c r="A60" s="34" t="s">
        <v>244</v>
      </c>
      <c r="B60" s="11">
        <v>1191</v>
      </c>
      <c r="C60" s="26" t="str">
        <f>'I. Фін результат'!C75</f>
        <v>(    )</v>
      </c>
      <c r="D60" s="26">
        <f>'I. Фін результат'!D75</f>
        <v>0</v>
      </c>
      <c r="E60" s="26">
        <f>'I. Фін результат'!E75</f>
        <v>0</v>
      </c>
      <c r="F60" s="27">
        <f>'I. Фін результат'!F75</f>
        <v>0</v>
      </c>
      <c r="G60" s="26"/>
      <c r="H60" s="26"/>
      <c r="I60" s="26"/>
      <c r="J60" s="26"/>
    </row>
    <row r="61" spans="1:10" ht="20.100000000000001" customHeight="1">
      <c r="A61" s="31" t="s">
        <v>348</v>
      </c>
      <c r="B61" s="11">
        <v>1200</v>
      </c>
      <c r="C61" s="29">
        <f t="shared" ref="C61:J61" si="6">SUM(C56:C60)</f>
        <v>21166.900000000009</v>
      </c>
      <c r="D61" s="29">
        <f t="shared" si="6"/>
        <v>0</v>
      </c>
      <c r="E61" s="32" t="s">
        <v>431</v>
      </c>
      <c r="F61" s="30">
        <f t="shared" si="6"/>
        <v>0</v>
      </c>
      <c r="G61" s="29">
        <f t="shared" si="6"/>
        <v>81.700000000011642</v>
      </c>
      <c r="H61" s="29">
        <f t="shared" si="6"/>
        <v>86.030100000029051</v>
      </c>
      <c r="I61" s="29">
        <f t="shared" si="6"/>
        <v>22.389333525024995</v>
      </c>
      <c r="J61" s="29">
        <f t="shared" si="6"/>
        <v>-48.03441166189441</v>
      </c>
    </row>
    <row r="62" spans="1:10" ht="20.100000000000001" customHeight="1">
      <c r="A62" s="34" t="s">
        <v>351</v>
      </c>
      <c r="B62" s="14">
        <v>1201</v>
      </c>
      <c r="C62" s="26">
        <f>'I. Фін результат'!C77</f>
        <v>0</v>
      </c>
      <c r="D62" s="26">
        <f>'I. Фін результат'!D77</f>
        <v>0</v>
      </c>
      <c r="E62" s="26">
        <f>'I. Фін результат'!E77</f>
        <v>0</v>
      </c>
      <c r="F62" s="27">
        <f>'I. Фін результат'!F77</f>
        <v>0</v>
      </c>
      <c r="G62" s="27">
        <f>F62*1.057</f>
        <v>0</v>
      </c>
      <c r="H62" s="27">
        <f>G62*1.053</f>
        <v>0</v>
      </c>
      <c r="I62" s="27">
        <f>H62*1.05</f>
        <v>0</v>
      </c>
      <c r="J62" s="27">
        <f>I62*1.05</f>
        <v>0</v>
      </c>
    </row>
    <row r="63" spans="1:10" ht="20.100000000000001" customHeight="1">
      <c r="A63" s="34" t="s">
        <v>352</v>
      </c>
      <c r="B63" s="11">
        <v>1202</v>
      </c>
      <c r="C63" s="26">
        <f>'I. Фін результат'!C78</f>
        <v>0</v>
      </c>
      <c r="D63" s="26">
        <f>'I. Фін результат'!D78</f>
        <v>0</v>
      </c>
      <c r="E63" s="26">
        <f>'I. Фін результат'!E78</f>
        <v>0</v>
      </c>
      <c r="F63" s="27">
        <f>'I. Фін результат'!F78</f>
        <v>0</v>
      </c>
      <c r="G63" s="26"/>
      <c r="H63" s="26"/>
      <c r="I63" s="26"/>
      <c r="J63" s="26"/>
    </row>
    <row r="64" spans="1:10" ht="21.75" customHeight="1">
      <c r="A64" s="201" t="s">
        <v>129</v>
      </c>
      <c r="B64" s="201"/>
      <c r="C64" s="201"/>
      <c r="D64" s="201"/>
      <c r="E64" s="201"/>
      <c r="F64" s="201"/>
      <c r="G64" s="201"/>
      <c r="H64" s="201"/>
      <c r="I64" s="201"/>
      <c r="J64" s="201"/>
    </row>
    <row r="65" spans="1:10" ht="31.5">
      <c r="A65" s="35" t="s">
        <v>331</v>
      </c>
      <c r="B65" s="11">
        <v>2110</v>
      </c>
      <c r="C65" s="29">
        <f>'ІІ. Розр. з бюджетом'!C20</f>
        <v>0</v>
      </c>
      <c r="D65" s="29">
        <f>'ІІ. Розр. з бюджетом'!D20</f>
        <v>0</v>
      </c>
      <c r="E65" s="29">
        <f>'ІІ. Розр. з бюджетом'!E20</f>
        <v>0</v>
      </c>
      <c r="F65" s="29">
        <f>'ІІ. Розр. з бюджетом'!F20</f>
        <v>0</v>
      </c>
      <c r="G65" s="26"/>
      <c r="H65" s="26"/>
      <c r="I65" s="26"/>
      <c r="J65" s="26"/>
    </row>
    <row r="66" spans="1:10">
      <c r="A66" s="34" t="s">
        <v>290</v>
      </c>
      <c r="B66" s="11">
        <v>2111</v>
      </c>
      <c r="C66" s="26">
        <f>'ІІ. Розр. з бюджетом'!C21</f>
        <v>0</v>
      </c>
      <c r="D66" s="26">
        <f>'ІІ. Розр. з бюджетом'!D21</f>
        <v>0</v>
      </c>
      <c r="E66" s="26">
        <f>'ІІ. Розр. з бюджетом'!E21</f>
        <v>0</v>
      </c>
      <c r="F66" s="26">
        <f>'ІІ. Розр. з бюджетом'!F21</f>
        <v>0</v>
      </c>
      <c r="G66" s="26"/>
      <c r="H66" s="26"/>
      <c r="I66" s="26"/>
      <c r="J66" s="26"/>
    </row>
    <row r="67" spans="1:10" ht="31.5">
      <c r="A67" s="34" t="s">
        <v>353</v>
      </c>
      <c r="B67" s="11">
        <v>2112</v>
      </c>
      <c r="C67" s="26">
        <f>'ІІ. Розр. з бюджетом'!C22</f>
        <v>0</v>
      </c>
      <c r="D67" s="26">
        <f>'ІІ. Розр. з бюджетом'!D22</f>
        <v>0</v>
      </c>
      <c r="E67" s="26">
        <f>'ІІ. Розр. з бюджетом'!E22</f>
        <v>0</v>
      </c>
      <c r="F67" s="26">
        <f>'ІІ. Розр. з бюджетом'!F22</f>
        <v>0</v>
      </c>
      <c r="G67" s="26"/>
      <c r="H67" s="26"/>
      <c r="I67" s="26"/>
      <c r="J67" s="26"/>
    </row>
    <row r="68" spans="1:10" ht="31.5">
      <c r="A68" s="36" t="s">
        <v>354</v>
      </c>
      <c r="B68" s="19">
        <v>2113</v>
      </c>
      <c r="C68" s="26" t="str">
        <f>'ІІ. Розр. з бюджетом'!C23</f>
        <v>(    )</v>
      </c>
      <c r="D68" s="26" t="str">
        <f>'ІІ. Розр. з бюджетом'!D23</f>
        <v>(    )</v>
      </c>
      <c r="E68" s="26" t="str">
        <f>'ІІ. Розр. з бюджетом'!E23</f>
        <v>(    )</v>
      </c>
      <c r="F68" s="26">
        <f>'ІІ. Розр. з бюджетом'!F23</f>
        <v>0</v>
      </c>
      <c r="G68" s="26" t="s">
        <v>232</v>
      </c>
      <c r="H68" s="26" t="s">
        <v>232</v>
      </c>
      <c r="I68" s="26" t="s">
        <v>232</v>
      </c>
      <c r="J68" s="26" t="s">
        <v>232</v>
      </c>
    </row>
    <row r="69" spans="1:10">
      <c r="A69" s="36" t="s">
        <v>84</v>
      </c>
      <c r="B69" s="37">
        <v>2114</v>
      </c>
      <c r="C69" s="26">
        <f>'ІІ. Розр. з бюджетом'!C24</f>
        <v>0</v>
      </c>
      <c r="D69" s="26">
        <f>'ІІ. Розр. з бюджетом'!D24</f>
        <v>0</v>
      </c>
      <c r="E69" s="26">
        <f>'ІІ. Розр. з бюджетом'!E24</f>
        <v>0</v>
      </c>
      <c r="F69" s="26">
        <f>'ІІ. Розр. з бюджетом'!F24</f>
        <v>0</v>
      </c>
      <c r="G69" s="26"/>
      <c r="H69" s="26"/>
      <c r="I69" s="26"/>
      <c r="J69" s="26"/>
    </row>
    <row r="70" spans="1:10" ht="31.5">
      <c r="A70" s="36" t="s">
        <v>335</v>
      </c>
      <c r="B70" s="37">
        <v>2115</v>
      </c>
      <c r="C70" s="26">
        <f>'ІІ. Розр. з бюджетом'!C25</f>
        <v>0</v>
      </c>
      <c r="D70" s="26">
        <f>'ІІ. Розр. з бюджетом'!D25</f>
        <v>0</v>
      </c>
      <c r="E70" s="26">
        <f>'ІІ. Розр. з бюджетом'!E25</f>
        <v>0</v>
      </c>
      <c r="F70" s="26">
        <f>'ІІ. Розр. з бюджетом'!F25</f>
        <v>0</v>
      </c>
      <c r="G70" s="26"/>
      <c r="H70" s="26"/>
      <c r="I70" s="26"/>
      <c r="J70" s="26"/>
    </row>
    <row r="71" spans="1:10" ht="20.100000000000001" customHeight="1">
      <c r="A71" s="11">
        <v>1</v>
      </c>
      <c r="B71" s="19">
        <v>2</v>
      </c>
      <c r="C71" s="19">
        <v>3</v>
      </c>
      <c r="D71" s="19">
        <v>4</v>
      </c>
      <c r="E71" s="19">
        <v>5</v>
      </c>
      <c r="F71" s="19">
        <v>6</v>
      </c>
      <c r="G71" s="19">
        <v>7</v>
      </c>
      <c r="H71" s="19">
        <v>8</v>
      </c>
      <c r="I71" s="19">
        <v>9</v>
      </c>
      <c r="J71" s="19">
        <v>10</v>
      </c>
    </row>
    <row r="72" spans="1:10">
      <c r="A72" s="38" t="s">
        <v>101</v>
      </c>
      <c r="B72" s="19">
        <v>2116</v>
      </c>
      <c r="C72" s="26">
        <f>'ІІ. Розр. з бюджетом'!C26</f>
        <v>0</v>
      </c>
      <c r="D72" s="26">
        <f>'ІІ. Розр. з бюджетом'!D26</f>
        <v>0</v>
      </c>
      <c r="E72" s="26">
        <f>'ІІ. Розр. з бюджетом'!E26</f>
        <v>0</v>
      </c>
      <c r="F72" s="26">
        <f>'ІІ. Розр. з бюджетом'!F26</f>
        <v>0</v>
      </c>
      <c r="G72" s="26"/>
      <c r="H72" s="26"/>
      <c r="I72" s="26"/>
      <c r="J72" s="26"/>
    </row>
    <row r="73" spans="1:10">
      <c r="A73" s="38" t="s">
        <v>355</v>
      </c>
      <c r="B73" s="19">
        <v>2117</v>
      </c>
      <c r="C73" s="26">
        <f>'ІІ. Розр. з бюджетом'!C27</f>
        <v>0</v>
      </c>
      <c r="D73" s="26">
        <f>'ІІ. Розр. з бюджетом'!D27</f>
        <v>0</v>
      </c>
      <c r="E73" s="26">
        <f>'ІІ. Розр. з бюджетом'!E27</f>
        <v>0</v>
      </c>
      <c r="F73" s="26">
        <f>'ІІ. Розр. з бюджетом'!F27</f>
        <v>0</v>
      </c>
      <c r="G73" s="26"/>
      <c r="H73" s="26"/>
      <c r="I73" s="26"/>
      <c r="J73" s="26"/>
    </row>
    <row r="74" spans="1:10" ht="31.5">
      <c r="A74" s="39" t="s">
        <v>332</v>
      </c>
      <c r="B74" s="19">
        <v>2120</v>
      </c>
      <c r="C74" s="29">
        <f>'ІІ. Розр. з бюджетом'!C30</f>
        <v>15324.6</v>
      </c>
      <c r="D74" s="29">
        <f>'ІІ. Розр. з бюджетом'!D30</f>
        <v>20272.099999999999</v>
      </c>
      <c r="E74" s="29">
        <f>'ІІ. Розр. з бюджетом'!E30</f>
        <v>20272.099999999999</v>
      </c>
      <c r="F74" s="29">
        <f>'ІІ. Розр. з бюджетом'!F30</f>
        <v>22728.9</v>
      </c>
      <c r="G74" s="27">
        <f>F74*1.053</f>
        <v>23933.5317</v>
      </c>
      <c r="H74" s="27">
        <f t="shared" ref="H74:J75" si="7">G74*1.053</f>
        <v>25202.008880099998</v>
      </c>
      <c r="I74" s="27">
        <f t="shared" si="7"/>
        <v>26537.715350745297</v>
      </c>
      <c r="J74" s="27">
        <f t="shared" si="7"/>
        <v>27944.214264334794</v>
      </c>
    </row>
    <row r="75" spans="1:10" ht="31.5">
      <c r="A75" s="39" t="s">
        <v>336</v>
      </c>
      <c r="B75" s="19">
        <v>2130</v>
      </c>
      <c r="C75" s="29">
        <f>'ІІ. Розр. з бюджетом'!C35</f>
        <v>19667.2</v>
      </c>
      <c r="D75" s="29">
        <f>'ІІ. Розр. з бюджетом'!D35</f>
        <v>23087.7</v>
      </c>
      <c r="E75" s="29">
        <f>'ІІ. Розр. з бюджетом'!E35</f>
        <v>23087.7</v>
      </c>
      <c r="F75" s="29">
        <f>'ІІ. Розр. з бюджетом'!F35</f>
        <v>29673.9</v>
      </c>
      <c r="G75" s="27">
        <f>F75*1.053</f>
        <v>31246.616699999999</v>
      </c>
      <c r="H75" s="27">
        <f t="shared" si="7"/>
        <v>32902.687385099998</v>
      </c>
      <c r="I75" s="27">
        <f t="shared" si="7"/>
        <v>34646.529816510294</v>
      </c>
      <c r="J75" s="27">
        <f t="shared" si="7"/>
        <v>36482.795896785341</v>
      </c>
    </row>
    <row r="76" spans="1:10" ht="63">
      <c r="A76" s="38" t="s">
        <v>356</v>
      </c>
      <c r="B76" s="19">
        <v>2131</v>
      </c>
      <c r="C76" s="26">
        <f>'ІІ. Розр. з бюджетом'!C36</f>
        <v>0</v>
      </c>
      <c r="D76" s="26">
        <f>'ІІ. Розр. з бюджетом'!D36</f>
        <v>0</v>
      </c>
      <c r="E76" s="26">
        <f>'ІІ. Розр. з бюджетом'!E36</f>
        <v>0</v>
      </c>
      <c r="F76" s="26">
        <f>'ІІ. Розр. з бюджетом'!F36</f>
        <v>0</v>
      </c>
      <c r="G76" s="26"/>
      <c r="H76" s="26"/>
      <c r="I76" s="26"/>
      <c r="J76" s="26"/>
    </row>
    <row r="77" spans="1:10" ht="31.5">
      <c r="A77" s="38" t="s">
        <v>337</v>
      </c>
      <c r="B77" s="19">
        <v>2133</v>
      </c>
      <c r="C77" s="26">
        <f>'ІІ. Розр. з бюджетом'!C38</f>
        <v>18403.5</v>
      </c>
      <c r="D77" s="26">
        <f>'ІІ. Розр. з бюджетом'!D38</f>
        <v>24777</v>
      </c>
      <c r="E77" s="26">
        <f>'ІІ. Розр. з бюджетом'!E38</f>
        <v>24777</v>
      </c>
      <c r="F77" s="26">
        <f>'ІІ. Розр. з бюджетом'!F38</f>
        <v>27779.8</v>
      </c>
      <c r="G77" s="27">
        <f>F77*1.053</f>
        <v>29252.129399999998</v>
      </c>
      <c r="H77" s="27">
        <f t="shared" ref="H77:J78" si="8">G77*1.053</f>
        <v>30802.492258199996</v>
      </c>
      <c r="I77" s="27">
        <f t="shared" si="8"/>
        <v>32435.024347884595</v>
      </c>
      <c r="J77" s="27">
        <f t="shared" si="8"/>
        <v>34154.080638322477</v>
      </c>
    </row>
    <row r="78" spans="1:10" ht="25.5" customHeight="1">
      <c r="A78" s="39" t="s">
        <v>333</v>
      </c>
      <c r="B78" s="19">
        <v>2200</v>
      </c>
      <c r="C78" s="29">
        <f>'ІІ. Розр. з бюджетом'!C43</f>
        <v>34991.800000000003</v>
      </c>
      <c r="D78" s="29">
        <f>'ІІ. Розр. з бюджетом'!D43</f>
        <v>43359.8</v>
      </c>
      <c r="E78" s="29">
        <f>'ІІ. Розр. з бюджетом'!E43</f>
        <v>43359.8</v>
      </c>
      <c r="F78" s="29">
        <f>'ІІ. Розр. з бюджетом'!F43</f>
        <v>52402.8</v>
      </c>
      <c r="G78" s="27">
        <f>F78*1.053</f>
        <v>55180.148399999998</v>
      </c>
      <c r="H78" s="27">
        <f t="shared" si="8"/>
        <v>58104.696265199993</v>
      </c>
      <c r="I78" s="27">
        <f t="shared" si="8"/>
        <v>61184.245167255591</v>
      </c>
      <c r="J78" s="27">
        <f t="shared" si="8"/>
        <v>64427.010161120132</v>
      </c>
    </row>
    <row r="79" spans="1:10" ht="24.95" customHeight="1">
      <c r="A79" s="201" t="s">
        <v>128</v>
      </c>
      <c r="B79" s="202"/>
      <c r="C79" s="201"/>
      <c r="D79" s="201"/>
      <c r="E79" s="201"/>
      <c r="F79" s="201"/>
      <c r="G79" s="201"/>
      <c r="H79" s="201"/>
      <c r="I79" s="201"/>
      <c r="J79" s="201"/>
    </row>
    <row r="80" spans="1:10" ht="20.100000000000001" customHeight="1">
      <c r="A80" s="40" t="s">
        <v>245</v>
      </c>
      <c r="B80" s="14">
        <v>3405</v>
      </c>
      <c r="C80" s="29">
        <f>'ІІІ. Рух грош. коштів'!C69</f>
        <v>24318.9</v>
      </c>
      <c r="D80" s="29">
        <f>'ІІІ. Рух грош. коштів'!D69</f>
        <v>0</v>
      </c>
      <c r="E80" s="29">
        <f>'ІІІ. Рух грош. коштів'!E69</f>
        <v>0</v>
      </c>
      <c r="F80" s="29">
        <f>'ІІІ. Рух грош. коштів'!F69</f>
        <v>0</v>
      </c>
      <c r="G80" s="41" t="s">
        <v>173</v>
      </c>
      <c r="H80" s="41" t="s">
        <v>173</v>
      </c>
      <c r="I80" s="41" t="s">
        <v>173</v>
      </c>
      <c r="J80" s="41" t="s">
        <v>173</v>
      </c>
    </row>
    <row r="81" spans="1:10" ht="20.100000000000001" customHeight="1">
      <c r="A81" s="38" t="s">
        <v>328</v>
      </c>
      <c r="B81" s="42">
        <v>3030</v>
      </c>
      <c r="C81" s="26">
        <f>'ІІІ. Рух грош. коштів'!C11</f>
        <v>0</v>
      </c>
      <c r="D81" s="26">
        <f>'ІІІ. Рух грош. коштів'!D11</f>
        <v>11725.9</v>
      </c>
      <c r="E81" s="26">
        <f>'ІІІ. Рух грош. коштів'!E11</f>
        <v>11725.9</v>
      </c>
      <c r="F81" s="26">
        <f>'ІІІ. Рух грош. коштів'!F11</f>
        <v>14417.900000000001</v>
      </c>
      <c r="G81" s="27">
        <f>F81*1.057</f>
        <v>15239.720300000001</v>
      </c>
      <c r="H81" s="27">
        <f>G81*1.053</f>
        <v>16047.4254759</v>
      </c>
      <c r="I81" s="27">
        <f>H81*1.05</f>
        <v>16849.796749695</v>
      </c>
      <c r="J81" s="27">
        <f>I81*1.05</f>
        <v>17692.286587179751</v>
      </c>
    </row>
    <row r="82" spans="1:10" ht="20.100000000000001" customHeight="1">
      <c r="A82" s="38" t="s">
        <v>246</v>
      </c>
      <c r="B82" s="42">
        <v>3195</v>
      </c>
      <c r="C82" s="26">
        <f>'ІІІ. Рух грош. коштів'!C37</f>
        <v>3642.8000000000175</v>
      </c>
      <c r="D82" s="26">
        <f>'ІІІ. Рух грош. коштів'!D37</f>
        <v>177507.3</v>
      </c>
      <c r="E82" s="26">
        <f>'ІІІ. Рух грош. коштів'!E37</f>
        <v>177507.3</v>
      </c>
      <c r="F82" s="26">
        <f>'ІІІ. Рух грош. коштів'!F37</f>
        <v>175945.3</v>
      </c>
      <c r="G82" s="41" t="s">
        <v>173</v>
      </c>
      <c r="H82" s="41" t="s">
        <v>173</v>
      </c>
      <c r="I82" s="41" t="s">
        <v>173</v>
      </c>
      <c r="J82" s="41" t="s">
        <v>173</v>
      </c>
    </row>
    <row r="83" spans="1:10" ht="20.100000000000001" customHeight="1">
      <c r="A83" s="38" t="s">
        <v>132</v>
      </c>
      <c r="B83" s="42">
        <v>3295</v>
      </c>
      <c r="C83" s="26">
        <f>'ІІІ. Рух грош. коштів'!C50</f>
        <v>0</v>
      </c>
      <c r="D83" s="26">
        <f>'ІІІ. Рух грош. коштів'!D50</f>
        <v>0</v>
      </c>
      <c r="E83" s="26">
        <f>'ІІІ. Рух грош. коштів'!E50</f>
        <v>0</v>
      </c>
      <c r="F83" s="26">
        <f>'ІІІ. Рух грош. коштів'!F50</f>
        <v>0</v>
      </c>
      <c r="G83" s="41" t="s">
        <v>173</v>
      </c>
      <c r="H83" s="41" t="s">
        <v>173</v>
      </c>
      <c r="I83" s="41" t="s">
        <v>173</v>
      </c>
      <c r="J83" s="41" t="s">
        <v>173</v>
      </c>
    </row>
    <row r="84" spans="1:10" ht="20.100000000000001" customHeight="1">
      <c r="A84" s="38" t="s">
        <v>247</v>
      </c>
      <c r="B84" s="14">
        <v>3395</v>
      </c>
      <c r="C84" s="26">
        <f>'ІІІ. Рух грош. коштів'!C67</f>
        <v>0</v>
      </c>
      <c r="D84" s="26">
        <f>'ІІІ. Рух грош. коштів'!D67</f>
        <v>0</v>
      </c>
      <c r="E84" s="26">
        <f>'ІІІ. Рух грош. коштів'!E67</f>
        <v>0</v>
      </c>
      <c r="F84" s="26">
        <f>'ІІІ. Рух грош. коштів'!F67</f>
        <v>0</v>
      </c>
      <c r="G84" s="41" t="s">
        <v>173</v>
      </c>
      <c r="H84" s="41" t="s">
        <v>173</v>
      </c>
      <c r="I84" s="41" t="s">
        <v>173</v>
      </c>
      <c r="J84" s="41" t="s">
        <v>173</v>
      </c>
    </row>
    <row r="85" spans="1:10" ht="20.100000000000001" customHeight="1">
      <c r="A85" s="38" t="s">
        <v>137</v>
      </c>
      <c r="B85" s="14">
        <v>3410</v>
      </c>
      <c r="C85" s="26">
        <f>'ІІІ. Рух грош. коштів'!C70</f>
        <v>0</v>
      </c>
      <c r="D85" s="26">
        <f>'ІІІ. Рух грош. коштів'!D70</f>
        <v>0</v>
      </c>
      <c r="E85" s="26">
        <f>'ІІІ. Рух грош. коштів'!E70</f>
        <v>0</v>
      </c>
      <c r="F85" s="26">
        <f>'ІІІ. Рух грош. коштів'!F70</f>
        <v>0</v>
      </c>
      <c r="G85" s="41" t="s">
        <v>173</v>
      </c>
      <c r="H85" s="41" t="s">
        <v>173</v>
      </c>
      <c r="I85" s="41" t="s">
        <v>173</v>
      </c>
      <c r="J85" s="41" t="s">
        <v>173</v>
      </c>
    </row>
    <row r="86" spans="1:10" ht="20.100000000000001" customHeight="1">
      <c r="A86" s="43" t="s">
        <v>248</v>
      </c>
      <c r="B86" s="14">
        <v>3415</v>
      </c>
      <c r="C86" s="29">
        <f>SUM(C80,C82:C85)</f>
        <v>27961.700000000019</v>
      </c>
      <c r="D86" s="29">
        <f>SUM(D80,D82:D85)</f>
        <v>177507.3</v>
      </c>
      <c r="E86" s="29">
        <f>SUM(E80,E82:E85)</f>
        <v>177507.3</v>
      </c>
      <c r="F86" s="29">
        <f>SUM(F80,F82:F85)</f>
        <v>175945.3</v>
      </c>
      <c r="G86" s="41" t="s">
        <v>173</v>
      </c>
      <c r="H86" s="41" t="s">
        <v>173</v>
      </c>
      <c r="I86" s="41" t="s">
        <v>173</v>
      </c>
      <c r="J86" s="41" t="s">
        <v>173</v>
      </c>
    </row>
    <row r="87" spans="1:10" ht="24.95" customHeight="1">
      <c r="A87" s="198" t="s">
        <v>165</v>
      </c>
      <c r="B87" s="199"/>
      <c r="C87" s="199"/>
      <c r="D87" s="199"/>
      <c r="E87" s="199"/>
      <c r="F87" s="199"/>
      <c r="G87" s="199"/>
      <c r="H87" s="199"/>
      <c r="I87" s="199"/>
      <c r="J87" s="200"/>
    </row>
    <row r="88" spans="1:10" ht="20.100000000000001" customHeight="1">
      <c r="A88" s="38" t="s">
        <v>164</v>
      </c>
      <c r="B88" s="14">
        <v>4000</v>
      </c>
      <c r="C88" s="26">
        <f>'IV. Кап. інвестиції'!C6</f>
        <v>0</v>
      </c>
      <c r="D88" s="26">
        <f>'IV. Кап. інвестиції'!D6</f>
        <v>0</v>
      </c>
      <c r="E88" s="26">
        <f>'IV. Кап. інвестиції'!E6</f>
        <v>0</v>
      </c>
      <c r="F88" s="26">
        <f>'IV. Кап. інвестиції'!F6</f>
        <v>0</v>
      </c>
      <c r="G88" s="27">
        <f>F88*1.053</f>
        <v>0</v>
      </c>
      <c r="H88" s="27">
        <f t="shared" ref="H88:J88" si="9">G88*1.053</f>
        <v>0</v>
      </c>
      <c r="I88" s="27">
        <f t="shared" si="9"/>
        <v>0</v>
      </c>
      <c r="J88" s="27">
        <f t="shared" si="9"/>
        <v>0</v>
      </c>
    </row>
    <row r="89" spans="1:10" ht="24.95" customHeight="1">
      <c r="A89" s="210" t="s">
        <v>168</v>
      </c>
      <c r="B89" s="210"/>
      <c r="C89" s="210"/>
      <c r="D89" s="210"/>
      <c r="E89" s="210"/>
      <c r="F89" s="210"/>
      <c r="G89" s="210"/>
      <c r="H89" s="210"/>
      <c r="I89" s="210"/>
      <c r="J89" s="210"/>
    </row>
    <row r="90" spans="1:10" ht="19.5" customHeight="1">
      <c r="A90" s="44" t="s">
        <v>249</v>
      </c>
      <c r="B90" s="45">
        <v>5040</v>
      </c>
      <c r="C90" s="46"/>
      <c r="D90" s="46"/>
      <c r="E90" s="46"/>
      <c r="F90" s="46"/>
      <c r="G90" s="46"/>
      <c r="H90" s="46"/>
      <c r="I90" s="46"/>
      <c r="J90" s="46"/>
    </row>
    <row r="91" spans="1:10" ht="20.100000000000001" customHeight="1">
      <c r="A91" s="44" t="s">
        <v>250</v>
      </c>
      <c r="B91" s="45">
        <v>5020</v>
      </c>
      <c r="C91" s="46"/>
      <c r="D91" s="46"/>
      <c r="E91" s="46"/>
      <c r="F91" s="46"/>
      <c r="G91" s="41" t="s">
        <v>173</v>
      </c>
      <c r="H91" s="41" t="s">
        <v>173</v>
      </c>
      <c r="I91" s="41" t="s">
        <v>173</v>
      </c>
      <c r="J91" s="41" t="s">
        <v>173</v>
      </c>
    </row>
    <row r="92" spans="1:10" ht="20.100000000000001" customHeight="1">
      <c r="A92" s="38" t="s">
        <v>251</v>
      </c>
      <c r="B92" s="11">
        <v>5030</v>
      </c>
      <c r="C92" s="46"/>
      <c r="D92" s="46"/>
      <c r="E92" s="46"/>
      <c r="F92" s="46"/>
      <c r="G92" s="41" t="s">
        <v>173</v>
      </c>
      <c r="H92" s="41" t="s">
        <v>173</v>
      </c>
      <c r="I92" s="41" t="s">
        <v>173</v>
      </c>
      <c r="J92" s="41" t="s">
        <v>173</v>
      </c>
    </row>
    <row r="93" spans="1:10" ht="20.100000000000001" customHeight="1">
      <c r="A93" s="47" t="s">
        <v>177</v>
      </c>
      <c r="B93" s="48">
        <v>5110</v>
      </c>
      <c r="C93" s="46"/>
      <c r="D93" s="46"/>
      <c r="E93" s="46"/>
      <c r="F93" s="46"/>
      <c r="G93" s="41" t="s">
        <v>173</v>
      </c>
      <c r="H93" s="41" t="s">
        <v>173</v>
      </c>
      <c r="I93" s="41" t="s">
        <v>173</v>
      </c>
      <c r="J93" s="41" t="s">
        <v>173</v>
      </c>
    </row>
    <row r="94" spans="1:10" ht="20.100000000000001" customHeight="1">
      <c r="A94" s="47" t="s">
        <v>252</v>
      </c>
      <c r="B94" s="48">
        <v>5220</v>
      </c>
      <c r="C94" s="46"/>
      <c r="D94" s="46"/>
      <c r="E94" s="46"/>
      <c r="F94" s="46"/>
      <c r="G94" s="41" t="s">
        <v>173</v>
      </c>
      <c r="H94" s="41" t="s">
        <v>173</v>
      </c>
      <c r="I94" s="41" t="s">
        <v>173</v>
      </c>
      <c r="J94" s="41" t="s">
        <v>173</v>
      </c>
    </row>
    <row r="95" spans="1:10" ht="24.95" customHeight="1">
      <c r="A95" s="201" t="s">
        <v>167</v>
      </c>
      <c r="B95" s="201"/>
      <c r="C95" s="201"/>
      <c r="D95" s="201"/>
      <c r="E95" s="201"/>
      <c r="F95" s="201"/>
      <c r="G95" s="201"/>
      <c r="H95" s="201"/>
      <c r="I95" s="201"/>
      <c r="J95" s="201"/>
    </row>
    <row r="96" spans="1:10" ht="20.100000000000001" customHeight="1">
      <c r="A96" s="44" t="s">
        <v>253</v>
      </c>
      <c r="B96" s="45">
        <v>6000</v>
      </c>
      <c r="C96" s="26"/>
      <c r="D96" s="26"/>
      <c r="E96" s="26"/>
      <c r="F96" s="26"/>
      <c r="G96" s="41" t="s">
        <v>173</v>
      </c>
      <c r="H96" s="41" t="s">
        <v>173</v>
      </c>
      <c r="I96" s="41" t="s">
        <v>173</v>
      </c>
      <c r="J96" s="41" t="s">
        <v>173</v>
      </c>
    </row>
    <row r="97" spans="1:10" ht="20.100000000000001" customHeight="1">
      <c r="A97" s="44" t="s">
        <v>357</v>
      </c>
      <c r="B97" s="45">
        <v>6001</v>
      </c>
      <c r="C97" s="26">
        <f>C98-C99</f>
        <v>0</v>
      </c>
      <c r="D97" s="26">
        <f>D98-D99</f>
        <v>0</v>
      </c>
      <c r="E97" s="26">
        <f>E98-E99</f>
        <v>0</v>
      </c>
      <c r="F97" s="26">
        <f>F98-F99</f>
        <v>0</v>
      </c>
      <c r="G97" s="41" t="s">
        <v>173</v>
      </c>
      <c r="H97" s="41" t="s">
        <v>173</v>
      </c>
      <c r="I97" s="41" t="s">
        <v>173</v>
      </c>
      <c r="J97" s="41" t="s">
        <v>173</v>
      </c>
    </row>
    <row r="98" spans="1:10" ht="20.100000000000001" customHeight="1">
      <c r="A98" s="44" t="s">
        <v>254</v>
      </c>
      <c r="B98" s="45">
        <v>6002</v>
      </c>
      <c r="C98" s="26"/>
      <c r="D98" s="26"/>
      <c r="E98" s="26"/>
      <c r="F98" s="26"/>
      <c r="G98" s="41" t="s">
        <v>173</v>
      </c>
      <c r="H98" s="41" t="s">
        <v>173</v>
      </c>
      <c r="I98" s="41" t="s">
        <v>173</v>
      </c>
      <c r="J98" s="41" t="s">
        <v>173</v>
      </c>
    </row>
    <row r="99" spans="1:10" ht="20.100000000000001" customHeight="1">
      <c r="A99" s="44" t="s">
        <v>255</v>
      </c>
      <c r="B99" s="45">
        <v>6003</v>
      </c>
      <c r="C99" s="26"/>
      <c r="D99" s="26"/>
      <c r="E99" s="26"/>
      <c r="F99" s="26"/>
      <c r="G99" s="41" t="s">
        <v>173</v>
      </c>
      <c r="H99" s="41" t="s">
        <v>173</v>
      </c>
      <c r="I99" s="41" t="s">
        <v>173</v>
      </c>
      <c r="J99" s="41" t="s">
        <v>173</v>
      </c>
    </row>
    <row r="100" spans="1:10" ht="20.100000000000001" customHeight="1">
      <c r="A100" s="38" t="s">
        <v>256</v>
      </c>
      <c r="B100" s="11">
        <v>6010</v>
      </c>
      <c r="C100" s="26"/>
      <c r="D100" s="26"/>
      <c r="E100" s="26"/>
      <c r="F100" s="26"/>
      <c r="G100" s="41" t="s">
        <v>173</v>
      </c>
      <c r="H100" s="41" t="s">
        <v>173</v>
      </c>
      <c r="I100" s="41" t="s">
        <v>173</v>
      </c>
      <c r="J100" s="41" t="s">
        <v>173</v>
      </c>
    </row>
    <row r="101" spans="1:10" ht="20.100000000000001" customHeight="1">
      <c r="A101" s="38" t="s">
        <v>358</v>
      </c>
      <c r="B101" s="11">
        <v>6011</v>
      </c>
      <c r="C101" s="26"/>
      <c r="D101" s="26"/>
      <c r="E101" s="26"/>
      <c r="F101" s="26"/>
      <c r="G101" s="41" t="s">
        <v>173</v>
      </c>
      <c r="H101" s="41" t="s">
        <v>173</v>
      </c>
      <c r="I101" s="41" t="s">
        <v>173</v>
      </c>
      <c r="J101" s="41" t="s">
        <v>173</v>
      </c>
    </row>
    <row r="102" spans="1:10" s="1" customFormat="1" ht="20.100000000000001" customHeight="1">
      <c r="A102" s="39" t="s">
        <v>193</v>
      </c>
      <c r="B102" s="11">
        <v>6020</v>
      </c>
      <c r="C102" s="26"/>
      <c r="D102" s="26"/>
      <c r="E102" s="26"/>
      <c r="F102" s="26"/>
      <c r="G102" s="41" t="s">
        <v>173</v>
      </c>
      <c r="H102" s="41" t="s">
        <v>173</v>
      </c>
      <c r="I102" s="41" t="s">
        <v>173</v>
      </c>
      <c r="J102" s="41" t="s">
        <v>173</v>
      </c>
    </row>
    <row r="103" spans="1:10" ht="20.100000000000001" customHeight="1">
      <c r="A103" s="38" t="s">
        <v>138</v>
      </c>
      <c r="B103" s="11">
        <v>6030</v>
      </c>
      <c r="C103" s="26"/>
      <c r="D103" s="26"/>
      <c r="E103" s="26"/>
      <c r="F103" s="26"/>
      <c r="G103" s="41" t="s">
        <v>173</v>
      </c>
      <c r="H103" s="41" t="s">
        <v>173</v>
      </c>
      <c r="I103" s="41" t="s">
        <v>173</v>
      </c>
      <c r="J103" s="41" t="s">
        <v>173</v>
      </c>
    </row>
    <row r="104" spans="1:10" ht="20.100000000000001" customHeight="1">
      <c r="A104" s="38" t="s">
        <v>139</v>
      </c>
      <c r="B104" s="11">
        <v>6040</v>
      </c>
      <c r="C104" s="26"/>
      <c r="D104" s="26"/>
      <c r="E104" s="26"/>
      <c r="F104" s="26"/>
      <c r="G104" s="41" t="s">
        <v>173</v>
      </c>
      <c r="H104" s="41" t="s">
        <v>173</v>
      </c>
      <c r="I104" s="41" t="s">
        <v>173</v>
      </c>
      <c r="J104" s="41" t="s">
        <v>173</v>
      </c>
    </row>
    <row r="105" spans="1:10" s="1" customFormat="1" ht="20.100000000000001" customHeight="1">
      <c r="A105" s="39" t="s">
        <v>192</v>
      </c>
      <c r="B105" s="11">
        <v>6050</v>
      </c>
      <c r="C105" s="29">
        <f>SUM(C103:C104)</f>
        <v>0</v>
      </c>
      <c r="D105" s="29">
        <f>SUM(D103:D104)</f>
        <v>0</v>
      </c>
      <c r="E105" s="29">
        <f>SUM(E103:E104)</f>
        <v>0</v>
      </c>
      <c r="F105" s="29">
        <f>SUM(F103:F104)</f>
        <v>0</v>
      </c>
      <c r="G105" s="41" t="s">
        <v>173</v>
      </c>
      <c r="H105" s="41" t="s">
        <v>173</v>
      </c>
      <c r="I105" s="41" t="s">
        <v>173</v>
      </c>
      <c r="J105" s="41" t="s">
        <v>173</v>
      </c>
    </row>
    <row r="106" spans="1:10" ht="20.100000000000001" customHeight="1">
      <c r="A106" s="38" t="s">
        <v>359</v>
      </c>
      <c r="B106" s="11">
        <v>6060</v>
      </c>
      <c r="C106" s="26"/>
      <c r="D106" s="26"/>
      <c r="E106" s="26"/>
      <c r="F106" s="26"/>
      <c r="G106" s="26"/>
      <c r="H106" s="26"/>
      <c r="I106" s="26"/>
      <c r="J106" s="26"/>
    </row>
    <row r="107" spans="1:10" ht="20.100000000000001" customHeight="1">
      <c r="A107" s="38" t="s">
        <v>360</v>
      </c>
      <c r="B107" s="11">
        <v>6070</v>
      </c>
      <c r="C107" s="26"/>
      <c r="D107" s="26"/>
      <c r="E107" s="26"/>
      <c r="F107" s="26"/>
      <c r="G107" s="41" t="s">
        <v>173</v>
      </c>
      <c r="H107" s="41" t="s">
        <v>173</v>
      </c>
      <c r="I107" s="41" t="s">
        <v>173</v>
      </c>
      <c r="J107" s="41" t="s">
        <v>173</v>
      </c>
    </row>
    <row r="108" spans="1:10" s="1" customFormat="1" ht="20.100000000000001" customHeight="1">
      <c r="A108" s="39" t="s">
        <v>126</v>
      </c>
      <c r="B108" s="11">
        <v>6080</v>
      </c>
      <c r="C108" s="26"/>
      <c r="D108" s="26"/>
      <c r="E108" s="26"/>
      <c r="F108" s="26"/>
      <c r="G108" s="41" t="s">
        <v>173</v>
      </c>
      <c r="H108" s="41" t="s">
        <v>173</v>
      </c>
      <c r="I108" s="41" t="s">
        <v>173</v>
      </c>
      <c r="J108" s="41" t="s">
        <v>173</v>
      </c>
    </row>
    <row r="109" spans="1:10" s="1" customFormat="1" ht="20.100000000000001" customHeight="1">
      <c r="A109" s="201" t="s">
        <v>257</v>
      </c>
      <c r="B109" s="201"/>
      <c r="C109" s="201"/>
      <c r="D109" s="201"/>
      <c r="E109" s="201"/>
      <c r="F109" s="201"/>
      <c r="G109" s="201"/>
      <c r="H109" s="201"/>
      <c r="I109" s="201"/>
      <c r="J109" s="201"/>
    </row>
    <row r="110" spans="1:10" s="1" customFormat="1" ht="20.100000000000001" customHeight="1">
      <c r="A110" s="40" t="s">
        <v>329</v>
      </c>
      <c r="B110" s="49" t="s">
        <v>258</v>
      </c>
      <c r="C110" s="29">
        <f t="shared" ref="C110:J110" si="10">SUM(C111:C113)</f>
        <v>0</v>
      </c>
      <c r="D110" s="29">
        <f t="shared" si="10"/>
        <v>0</v>
      </c>
      <c r="E110" s="29">
        <f t="shared" si="10"/>
        <v>0</v>
      </c>
      <c r="F110" s="29">
        <f t="shared" si="10"/>
        <v>0</v>
      </c>
      <c r="G110" s="29">
        <f t="shared" si="10"/>
        <v>0</v>
      </c>
      <c r="H110" s="29">
        <f t="shared" si="10"/>
        <v>0</v>
      </c>
      <c r="I110" s="29">
        <f t="shared" si="10"/>
        <v>0</v>
      </c>
      <c r="J110" s="29">
        <f t="shared" si="10"/>
        <v>0</v>
      </c>
    </row>
    <row r="111" spans="1:10" s="1" customFormat="1" ht="20.100000000000001" customHeight="1">
      <c r="A111" s="38" t="s">
        <v>361</v>
      </c>
      <c r="B111" s="50" t="s">
        <v>259</v>
      </c>
      <c r="C111" s="26"/>
      <c r="D111" s="26"/>
      <c r="E111" s="26"/>
      <c r="F111" s="26">
        <f>'6.1. Інша інфо_1'!G85</f>
        <v>0</v>
      </c>
      <c r="G111" s="26"/>
      <c r="H111" s="26"/>
      <c r="I111" s="26"/>
      <c r="J111" s="26"/>
    </row>
    <row r="112" spans="1:10" s="1" customFormat="1" ht="20.100000000000001" customHeight="1">
      <c r="A112" s="38" t="s">
        <v>362</v>
      </c>
      <c r="B112" s="50" t="s">
        <v>260</v>
      </c>
      <c r="C112" s="26"/>
      <c r="D112" s="26"/>
      <c r="E112" s="26"/>
      <c r="F112" s="26">
        <f>'6.1. Інша інфо_1'!G88</f>
        <v>0</v>
      </c>
      <c r="G112" s="26"/>
      <c r="H112" s="26"/>
      <c r="I112" s="26"/>
      <c r="J112" s="26"/>
    </row>
    <row r="113" spans="1:10" s="1" customFormat="1" ht="20.100000000000001" customHeight="1">
      <c r="A113" s="38" t="s">
        <v>363</v>
      </c>
      <c r="B113" s="50" t="s">
        <v>261</v>
      </c>
      <c r="C113" s="26"/>
      <c r="D113" s="26"/>
      <c r="E113" s="26"/>
      <c r="F113" s="26">
        <f>'6.1. Інша інфо_1'!G91</f>
        <v>0</v>
      </c>
      <c r="G113" s="26"/>
      <c r="H113" s="26"/>
      <c r="I113" s="26"/>
      <c r="J113" s="26"/>
    </row>
    <row r="114" spans="1:10" s="1" customFormat="1" ht="20.100000000000001" customHeight="1">
      <c r="A114" s="39" t="s">
        <v>330</v>
      </c>
      <c r="B114" s="50" t="s">
        <v>262</v>
      </c>
      <c r="C114" s="29">
        <f t="shared" ref="C114:J114" si="11">SUM(C115:C117)</f>
        <v>0</v>
      </c>
      <c r="D114" s="29">
        <f t="shared" si="11"/>
        <v>0</v>
      </c>
      <c r="E114" s="29">
        <f t="shared" si="11"/>
        <v>0</v>
      </c>
      <c r="F114" s="29">
        <f t="shared" si="11"/>
        <v>0</v>
      </c>
      <c r="G114" s="29">
        <f t="shared" si="11"/>
        <v>0</v>
      </c>
      <c r="H114" s="29">
        <f t="shared" si="11"/>
        <v>0</v>
      </c>
      <c r="I114" s="29">
        <f t="shared" si="11"/>
        <v>0</v>
      </c>
      <c r="J114" s="29">
        <f t="shared" si="11"/>
        <v>0</v>
      </c>
    </row>
    <row r="115" spans="1:10" s="1" customFormat="1" ht="20.100000000000001" customHeight="1">
      <c r="A115" s="38" t="s">
        <v>361</v>
      </c>
      <c r="B115" s="50" t="s">
        <v>263</v>
      </c>
      <c r="C115" s="26"/>
      <c r="D115" s="26"/>
      <c r="E115" s="26"/>
      <c r="F115" s="26">
        <f>'6.1. Інша інфо_1'!J85</f>
        <v>0</v>
      </c>
      <c r="G115" s="26"/>
      <c r="H115" s="26"/>
      <c r="I115" s="26"/>
      <c r="J115" s="26"/>
    </row>
    <row r="116" spans="1:10" s="1" customFormat="1" ht="19.5" customHeight="1">
      <c r="A116" s="38" t="s">
        <v>362</v>
      </c>
      <c r="B116" s="50" t="s">
        <v>264</v>
      </c>
      <c r="C116" s="26"/>
      <c r="D116" s="26"/>
      <c r="E116" s="26"/>
      <c r="F116" s="26">
        <f>'6.1. Інша інфо_1'!J88</f>
        <v>0</v>
      </c>
      <c r="G116" s="26"/>
      <c r="H116" s="26"/>
      <c r="I116" s="26"/>
      <c r="J116" s="26"/>
    </row>
    <row r="117" spans="1:10" ht="19.5" customHeight="1">
      <c r="A117" s="47" t="s">
        <v>363</v>
      </c>
      <c r="B117" s="51" t="s">
        <v>265</v>
      </c>
      <c r="C117" s="26"/>
      <c r="D117" s="26"/>
      <c r="E117" s="26"/>
      <c r="F117" s="26">
        <f>'6.1. Інша інфо_1'!J91</f>
        <v>0</v>
      </c>
      <c r="G117" s="26"/>
      <c r="H117" s="26"/>
      <c r="I117" s="26"/>
      <c r="J117" s="26"/>
    </row>
    <row r="118" spans="1:10">
      <c r="A118" s="201" t="s">
        <v>266</v>
      </c>
      <c r="B118" s="201"/>
      <c r="C118" s="201"/>
      <c r="D118" s="201"/>
      <c r="E118" s="201"/>
      <c r="F118" s="201"/>
      <c r="G118" s="201"/>
      <c r="H118" s="201"/>
      <c r="I118" s="201"/>
      <c r="J118" s="201"/>
    </row>
    <row r="119" spans="1:10" s="53" customFormat="1" ht="47.25">
      <c r="A119" s="39" t="s">
        <v>496</v>
      </c>
      <c r="B119" s="50" t="s">
        <v>267</v>
      </c>
      <c r="C119" s="52">
        <f>SUM(C120:C122)</f>
        <v>682.25</v>
      </c>
      <c r="D119" s="52">
        <f>SUM(D120:D122)</f>
        <v>682.25</v>
      </c>
      <c r="E119" s="52">
        <f>SUM(E120:E122)</f>
        <v>682.25</v>
      </c>
      <c r="F119" s="52">
        <f>SUM(F120:F122)</f>
        <v>654</v>
      </c>
      <c r="G119" s="41" t="s">
        <v>173</v>
      </c>
      <c r="H119" s="41" t="s">
        <v>173</v>
      </c>
      <c r="I119" s="41" t="s">
        <v>173</v>
      </c>
      <c r="J119" s="41" t="s">
        <v>173</v>
      </c>
    </row>
    <row r="120" spans="1:10" s="53" customFormat="1" hidden="1">
      <c r="A120" s="34" t="s">
        <v>188</v>
      </c>
      <c r="B120" s="50" t="s">
        <v>268</v>
      </c>
      <c r="C120" s="27">
        <v>0</v>
      </c>
      <c r="D120" s="27">
        <v>0</v>
      </c>
      <c r="E120" s="27">
        <v>0</v>
      </c>
      <c r="F120" s="27">
        <v>0</v>
      </c>
      <c r="G120" s="41" t="s">
        <v>173</v>
      </c>
      <c r="H120" s="41" t="s">
        <v>173</v>
      </c>
      <c r="I120" s="41" t="s">
        <v>173</v>
      </c>
      <c r="J120" s="41" t="s">
        <v>173</v>
      </c>
    </row>
    <row r="121" spans="1:10" s="53" customFormat="1">
      <c r="A121" s="34" t="s">
        <v>198</v>
      </c>
      <c r="B121" s="50" t="s">
        <v>269</v>
      </c>
      <c r="C121" s="27">
        <f>'6.1. Інша інфо_1'!D12</f>
        <v>35.5</v>
      </c>
      <c r="D121" s="27">
        <f>'6.1. Інша інфо_1'!F12</f>
        <v>29.5</v>
      </c>
      <c r="E121" s="27">
        <f>'6.1. Інша інфо_1'!H12</f>
        <v>29.5</v>
      </c>
      <c r="F121" s="54">
        <f>'6.1. Інша інфо_1'!J12</f>
        <v>29</v>
      </c>
      <c r="G121" s="41" t="s">
        <v>173</v>
      </c>
      <c r="H121" s="41" t="s">
        <v>173</v>
      </c>
      <c r="I121" s="41" t="s">
        <v>173</v>
      </c>
      <c r="J121" s="41" t="s">
        <v>173</v>
      </c>
    </row>
    <row r="122" spans="1:10" s="53" customFormat="1">
      <c r="A122" s="34" t="s">
        <v>189</v>
      </c>
      <c r="B122" s="50" t="s">
        <v>270</v>
      </c>
      <c r="C122" s="54">
        <f>'6.1. Інша інфо_1'!D13</f>
        <v>646.75</v>
      </c>
      <c r="D122" s="54">
        <f>'6.1. Інша інфо_1'!F13</f>
        <v>652.75</v>
      </c>
      <c r="E122" s="54">
        <f>'6.1. Інша інфо_1'!H13</f>
        <v>652.75</v>
      </c>
      <c r="F122" s="54">
        <f>'6.1. Інша інфо_1'!J13</f>
        <v>625</v>
      </c>
      <c r="G122" s="41" t="s">
        <v>173</v>
      </c>
      <c r="H122" s="41" t="s">
        <v>173</v>
      </c>
      <c r="I122" s="41" t="s">
        <v>173</v>
      </c>
      <c r="J122" s="41" t="s">
        <v>173</v>
      </c>
    </row>
    <row r="123" spans="1:10" s="53" customFormat="1">
      <c r="A123" s="39" t="s">
        <v>5</v>
      </c>
      <c r="B123" s="50" t="s">
        <v>271</v>
      </c>
      <c r="C123" s="29">
        <f>'I. Фін результат'!C94</f>
        <v>83270.3</v>
      </c>
      <c r="D123" s="29">
        <f>'I. Фін результат'!D94</f>
        <v>-112623</v>
      </c>
      <c r="E123" s="30">
        <f>'I. Фін результат'!E94</f>
        <v>-112623</v>
      </c>
      <c r="F123" s="29">
        <f>'I. Фін результат'!F94</f>
        <v>-126271.7</v>
      </c>
      <c r="G123" s="41" t="s">
        <v>173</v>
      </c>
      <c r="H123" s="41" t="s">
        <v>173</v>
      </c>
      <c r="I123" s="41" t="s">
        <v>173</v>
      </c>
      <c r="J123" s="41" t="s">
        <v>173</v>
      </c>
    </row>
    <row r="124" spans="1:10" s="53" customFormat="1" ht="31.5">
      <c r="A124" s="39" t="s">
        <v>364</v>
      </c>
      <c r="B124" s="50" t="s">
        <v>272</v>
      </c>
      <c r="C124" s="52">
        <f>'6.1. Інша інфо_1'!D20</f>
        <v>10171.03945279101</v>
      </c>
      <c r="D124" s="52">
        <f>'6.1. Інша інфо_1'!F20</f>
        <v>13756.320996702088</v>
      </c>
      <c r="E124" s="52">
        <f>'6.1. Інша інфо_1'!H20</f>
        <v>13756.320996702088</v>
      </c>
      <c r="F124" s="52">
        <f>'6.1. Інша інфо_1'!J20</f>
        <v>16089.671253822629</v>
      </c>
      <c r="G124" s="41" t="s">
        <v>173</v>
      </c>
      <c r="H124" s="41" t="s">
        <v>173</v>
      </c>
      <c r="I124" s="41" t="s">
        <v>173</v>
      </c>
      <c r="J124" s="41" t="s">
        <v>173</v>
      </c>
    </row>
    <row r="125" spans="1:10" s="53" customFormat="1" hidden="1">
      <c r="A125" s="34" t="s">
        <v>188</v>
      </c>
      <c r="B125" s="50" t="s">
        <v>273</v>
      </c>
      <c r="C125" s="54">
        <v>0</v>
      </c>
      <c r="D125" s="54">
        <v>0</v>
      </c>
      <c r="E125" s="54">
        <v>0</v>
      </c>
      <c r="F125" s="54">
        <v>0</v>
      </c>
      <c r="G125" s="41" t="s">
        <v>173</v>
      </c>
      <c r="H125" s="41" t="s">
        <v>173</v>
      </c>
      <c r="I125" s="41" t="s">
        <v>173</v>
      </c>
      <c r="J125" s="41" t="s">
        <v>173</v>
      </c>
    </row>
    <row r="126" spans="1:10" s="53" customFormat="1">
      <c r="A126" s="34" t="s">
        <v>198</v>
      </c>
      <c r="B126" s="50" t="s">
        <v>274</v>
      </c>
      <c r="C126" s="54">
        <f>'6.1. Інша інфо_1'!D22</f>
        <v>15909.154929577466</v>
      </c>
      <c r="D126" s="54">
        <f>'6.1. Інша інфо_1'!F22</f>
        <v>32280.790960451974</v>
      </c>
      <c r="E126" s="54">
        <f>'6.1. Інша інфо_1'!H22</f>
        <v>32280.790960451974</v>
      </c>
      <c r="F126" s="54">
        <f>'6.1. Інша інфо_1'!J22</f>
        <v>32475.977011494251</v>
      </c>
      <c r="G126" s="41" t="s">
        <v>173</v>
      </c>
      <c r="H126" s="41" t="s">
        <v>173</v>
      </c>
      <c r="I126" s="41" t="s">
        <v>173</v>
      </c>
      <c r="J126" s="41" t="s">
        <v>173</v>
      </c>
    </row>
    <row r="127" spans="1:10" s="53" customFormat="1">
      <c r="A127" s="34" t="s">
        <v>189</v>
      </c>
      <c r="B127" s="50" t="s">
        <v>275</v>
      </c>
      <c r="C127" s="54">
        <f>'6.1. Інша інфо_1'!D23</f>
        <v>9856.0752480350475</v>
      </c>
      <c r="D127" s="54">
        <f>'6.1. Інша інфо_1'!F23</f>
        <v>12919.136984552535</v>
      </c>
      <c r="E127" s="54">
        <f>'6.1. Інша інфо_1'!H23</f>
        <v>12919.136984552535</v>
      </c>
      <c r="F127" s="54">
        <f>'6.1. Інша інфо_1'!J23</f>
        <v>15329.346666666668</v>
      </c>
      <c r="G127" s="41" t="s">
        <v>173</v>
      </c>
      <c r="H127" s="41" t="s">
        <v>173</v>
      </c>
      <c r="I127" s="41" t="s">
        <v>173</v>
      </c>
      <c r="J127" s="41" t="s">
        <v>173</v>
      </c>
    </row>
    <row r="128" spans="1:10" s="53" customFormat="1">
      <c r="A128" s="55"/>
      <c r="C128" s="56"/>
      <c r="D128" s="57"/>
      <c r="E128" s="57"/>
      <c r="F128" s="57"/>
      <c r="G128" s="58"/>
      <c r="H128" s="58"/>
      <c r="I128" s="58"/>
      <c r="J128" s="58"/>
    </row>
    <row r="129" spans="1:10" s="53" customFormat="1">
      <c r="A129" s="3" t="s">
        <v>497</v>
      </c>
      <c r="B129" s="59"/>
      <c r="C129" s="207"/>
      <c r="D129" s="208"/>
      <c r="E129" s="208"/>
      <c r="F129" s="208"/>
      <c r="G129" s="60"/>
      <c r="H129" s="188" t="s">
        <v>434</v>
      </c>
      <c r="I129" s="188"/>
      <c r="J129" s="188"/>
    </row>
    <row r="131" spans="1:10" s="53" customFormat="1">
      <c r="A131" s="61"/>
      <c r="F131" s="6"/>
      <c r="G131" s="6"/>
      <c r="H131" s="6"/>
      <c r="I131" s="6"/>
      <c r="J131" s="6"/>
    </row>
    <row r="132" spans="1:10" s="53" customFormat="1">
      <c r="A132" s="61"/>
      <c r="F132" s="6"/>
      <c r="G132" s="6"/>
      <c r="H132" s="6"/>
      <c r="I132" s="6"/>
      <c r="J132" s="6"/>
    </row>
    <row r="133" spans="1:10" s="53" customFormat="1">
      <c r="A133" s="61"/>
      <c r="F133" s="6"/>
      <c r="G133" s="6"/>
      <c r="H133" s="6"/>
      <c r="I133" s="6"/>
      <c r="J133" s="6"/>
    </row>
    <row r="134" spans="1:10" s="53" customFormat="1">
      <c r="A134" s="61"/>
      <c r="F134" s="6"/>
      <c r="G134" s="6"/>
      <c r="H134" s="6"/>
      <c r="I134" s="6"/>
      <c r="J134" s="6"/>
    </row>
    <row r="135" spans="1:10" s="53" customFormat="1">
      <c r="A135" s="61"/>
      <c r="F135" s="6"/>
      <c r="G135" s="6"/>
      <c r="H135" s="6"/>
      <c r="I135" s="6"/>
      <c r="J135" s="6"/>
    </row>
    <row r="136" spans="1:10" s="53" customFormat="1">
      <c r="A136" s="61"/>
      <c r="F136" s="6"/>
      <c r="G136" s="6"/>
      <c r="H136" s="6"/>
      <c r="I136" s="6"/>
      <c r="J136" s="6"/>
    </row>
    <row r="137" spans="1:10" s="53" customFormat="1">
      <c r="A137" s="61"/>
      <c r="F137" s="6"/>
      <c r="G137" s="6"/>
      <c r="H137" s="6"/>
      <c r="I137" s="6"/>
      <c r="J137" s="6"/>
    </row>
    <row r="138" spans="1:10" s="53" customFormat="1">
      <c r="A138" s="61"/>
      <c r="F138" s="6"/>
      <c r="G138" s="6"/>
      <c r="H138" s="6"/>
      <c r="I138" s="6"/>
      <c r="J138" s="6"/>
    </row>
    <row r="139" spans="1:10" s="53" customFormat="1">
      <c r="A139" s="61"/>
      <c r="F139" s="6"/>
      <c r="G139" s="6"/>
      <c r="H139" s="6"/>
      <c r="I139" s="6"/>
      <c r="J139" s="6"/>
    </row>
    <row r="140" spans="1:10" s="53" customFormat="1">
      <c r="A140" s="61"/>
      <c r="F140" s="6"/>
      <c r="G140" s="6"/>
      <c r="H140" s="6"/>
      <c r="I140" s="6"/>
      <c r="J140" s="6"/>
    </row>
    <row r="141" spans="1:10" s="53" customFormat="1">
      <c r="A141" s="61"/>
      <c r="F141" s="6"/>
      <c r="G141" s="6"/>
      <c r="H141" s="6"/>
      <c r="I141" s="6"/>
      <c r="J141" s="6"/>
    </row>
    <row r="142" spans="1:10" s="53" customFormat="1">
      <c r="A142" s="61"/>
      <c r="F142" s="6"/>
      <c r="G142" s="6"/>
      <c r="H142" s="6"/>
      <c r="I142" s="6"/>
      <c r="J142" s="6"/>
    </row>
    <row r="143" spans="1:10" s="53" customFormat="1">
      <c r="A143" s="61"/>
      <c r="F143" s="6"/>
      <c r="G143" s="6"/>
      <c r="H143" s="6"/>
      <c r="I143" s="6"/>
      <c r="J143" s="6"/>
    </row>
    <row r="144" spans="1:10" s="53" customFormat="1">
      <c r="A144" s="61"/>
      <c r="F144" s="6"/>
      <c r="G144" s="6"/>
      <c r="H144" s="6"/>
      <c r="I144" s="6"/>
      <c r="J144" s="6"/>
    </row>
    <row r="145" spans="1:10" s="53" customFormat="1">
      <c r="A145" s="61"/>
      <c r="F145" s="6"/>
      <c r="G145" s="6"/>
      <c r="H145" s="6"/>
      <c r="I145" s="6"/>
      <c r="J145" s="6"/>
    </row>
    <row r="146" spans="1:10" s="53" customFormat="1">
      <c r="A146" s="61"/>
      <c r="F146" s="6"/>
      <c r="G146" s="6"/>
      <c r="H146" s="6"/>
      <c r="I146" s="6"/>
      <c r="J146" s="6"/>
    </row>
    <row r="147" spans="1:10" s="53" customFormat="1">
      <c r="A147" s="61"/>
      <c r="F147" s="6"/>
      <c r="G147" s="6"/>
      <c r="H147" s="6"/>
      <c r="I147" s="6"/>
      <c r="J147" s="6"/>
    </row>
    <row r="148" spans="1:10" s="53" customFormat="1">
      <c r="A148" s="61"/>
      <c r="F148" s="6"/>
      <c r="G148" s="6"/>
      <c r="H148" s="6"/>
      <c r="I148" s="6"/>
      <c r="J148" s="6"/>
    </row>
    <row r="149" spans="1:10" s="53" customFormat="1">
      <c r="A149" s="61"/>
      <c r="F149" s="6"/>
      <c r="G149" s="6"/>
      <c r="H149" s="6"/>
      <c r="I149" s="6"/>
      <c r="J149" s="6"/>
    </row>
    <row r="150" spans="1:10" s="53" customFormat="1">
      <c r="A150" s="61"/>
      <c r="F150" s="6"/>
      <c r="G150" s="6"/>
      <c r="H150" s="6"/>
      <c r="I150" s="6"/>
      <c r="J150" s="6"/>
    </row>
    <row r="151" spans="1:10" s="53" customFormat="1">
      <c r="A151" s="61"/>
      <c r="F151" s="6"/>
      <c r="G151" s="6"/>
      <c r="H151" s="6"/>
      <c r="I151" s="6"/>
      <c r="J151" s="6"/>
    </row>
    <row r="152" spans="1:10" s="53" customFormat="1">
      <c r="A152" s="61"/>
      <c r="F152" s="6"/>
      <c r="G152" s="6"/>
      <c r="H152" s="6"/>
      <c r="I152" s="6"/>
      <c r="J152" s="6"/>
    </row>
    <row r="153" spans="1:10" s="53" customFormat="1">
      <c r="A153" s="61"/>
      <c r="F153" s="6"/>
      <c r="G153" s="6"/>
      <c r="H153" s="6"/>
      <c r="I153" s="6"/>
      <c r="J153" s="6"/>
    </row>
    <row r="154" spans="1:10" s="53" customFormat="1">
      <c r="A154" s="61"/>
      <c r="F154" s="6"/>
      <c r="G154" s="6"/>
      <c r="H154" s="6"/>
      <c r="I154" s="6"/>
      <c r="J154" s="6"/>
    </row>
    <row r="155" spans="1:10" s="53" customFormat="1">
      <c r="A155" s="61"/>
      <c r="F155" s="6"/>
      <c r="G155" s="6"/>
      <c r="H155" s="6"/>
      <c r="I155" s="6"/>
      <c r="J155" s="6"/>
    </row>
    <row r="156" spans="1:10" s="53" customFormat="1">
      <c r="A156" s="61"/>
      <c r="F156" s="6"/>
      <c r="G156" s="6"/>
      <c r="H156" s="6"/>
      <c r="I156" s="6"/>
      <c r="J156" s="6"/>
    </row>
    <row r="157" spans="1:10" s="53" customFormat="1">
      <c r="A157" s="61"/>
      <c r="F157" s="6"/>
      <c r="G157" s="6"/>
      <c r="H157" s="6"/>
      <c r="I157" s="6"/>
      <c r="J157" s="6"/>
    </row>
    <row r="158" spans="1:10" s="53" customFormat="1">
      <c r="A158" s="61"/>
      <c r="F158" s="6"/>
      <c r="G158" s="6"/>
      <c r="H158" s="6"/>
      <c r="I158" s="6"/>
      <c r="J158" s="6"/>
    </row>
    <row r="159" spans="1:10" s="53" customFormat="1">
      <c r="A159" s="61"/>
      <c r="F159" s="6"/>
      <c r="G159" s="6"/>
      <c r="H159" s="6"/>
      <c r="I159" s="6"/>
      <c r="J159" s="6"/>
    </row>
    <row r="160" spans="1:10" s="53" customFormat="1">
      <c r="A160" s="61"/>
      <c r="F160" s="6"/>
      <c r="G160" s="6"/>
      <c r="H160" s="6"/>
      <c r="I160" s="6"/>
      <c r="J160" s="6"/>
    </row>
    <row r="161" spans="1:10" s="53" customFormat="1">
      <c r="A161" s="61"/>
      <c r="F161" s="6"/>
      <c r="G161" s="6"/>
      <c r="H161" s="6"/>
      <c r="I161" s="6"/>
      <c r="J161" s="6"/>
    </row>
    <row r="162" spans="1:10" s="53" customFormat="1">
      <c r="A162" s="61"/>
      <c r="F162" s="6"/>
      <c r="G162" s="6"/>
      <c r="H162" s="6"/>
      <c r="I162" s="6"/>
      <c r="J162" s="6"/>
    </row>
    <row r="163" spans="1:10" s="53" customFormat="1">
      <c r="A163" s="61"/>
      <c r="F163" s="6"/>
      <c r="G163" s="6"/>
      <c r="H163" s="6"/>
      <c r="I163" s="6"/>
      <c r="J163" s="6"/>
    </row>
    <row r="164" spans="1:10" s="53" customFormat="1">
      <c r="A164" s="61"/>
      <c r="F164" s="6"/>
      <c r="G164" s="6"/>
      <c r="H164" s="6"/>
      <c r="I164" s="6"/>
      <c r="J164" s="6"/>
    </row>
    <row r="165" spans="1:10" s="53" customFormat="1">
      <c r="A165" s="61"/>
      <c r="F165" s="6"/>
      <c r="G165" s="6"/>
      <c r="H165" s="6"/>
      <c r="I165" s="6"/>
      <c r="J165" s="6"/>
    </row>
    <row r="166" spans="1:10" s="53" customFormat="1">
      <c r="A166" s="61"/>
      <c r="F166" s="6"/>
      <c r="G166" s="6"/>
      <c r="H166" s="6"/>
      <c r="I166" s="6"/>
      <c r="J166" s="6"/>
    </row>
    <row r="167" spans="1:10" s="53" customFormat="1">
      <c r="A167" s="61"/>
      <c r="F167" s="6"/>
      <c r="G167" s="6"/>
      <c r="H167" s="6"/>
      <c r="I167" s="6"/>
      <c r="J167" s="6"/>
    </row>
    <row r="168" spans="1:10" s="53" customFormat="1">
      <c r="A168" s="61"/>
      <c r="F168" s="6"/>
      <c r="G168" s="6"/>
      <c r="H168" s="6"/>
      <c r="I168" s="6"/>
      <c r="J168" s="6"/>
    </row>
    <row r="169" spans="1:10" s="53" customFormat="1">
      <c r="A169" s="61"/>
      <c r="F169" s="6"/>
      <c r="G169" s="6"/>
      <c r="H169" s="6"/>
      <c r="I169" s="6"/>
      <c r="J169" s="6"/>
    </row>
    <row r="170" spans="1:10" s="53" customFormat="1">
      <c r="A170" s="61"/>
      <c r="F170" s="6"/>
      <c r="G170" s="6"/>
      <c r="H170" s="6"/>
      <c r="I170" s="6"/>
      <c r="J170" s="6"/>
    </row>
    <row r="171" spans="1:10" s="53" customFormat="1">
      <c r="A171" s="61"/>
      <c r="F171" s="6"/>
      <c r="G171" s="6"/>
      <c r="H171" s="6"/>
      <c r="I171" s="6"/>
      <c r="J171" s="6"/>
    </row>
    <row r="172" spans="1:10" s="53" customFormat="1">
      <c r="A172" s="61"/>
      <c r="F172" s="6"/>
      <c r="G172" s="6"/>
      <c r="H172" s="6"/>
      <c r="I172" s="6"/>
      <c r="J172" s="6"/>
    </row>
    <row r="173" spans="1:10" s="53" customFormat="1">
      <c r="A173" s="61"/>
      <c r="F173" s="6"/>
      <c r="G173" s="6"/>
      <c r="H173" s="6"/>
      <c r="I173" s="6"/>
      <c r="J173" s="6"/>
    </row>
    <row r="174" spans="1:10" s="53" customFormat="1">
      <c r="A174" s="61"/>
      <c r="F174" s="6"/>
      <c r="G174" s="6"/>
      <c r="H174" s="6"/>
      <c r="I174" s="6"/>
      <c r="J174" s="6"/>
    </row>
    <row r="175" spans="1:10" s="53" customFormat="1">
      <c r="A175" s="61"/>
      <c r="F175" s="6"/>
      <c r="G175" s="6"/>
      <c r="H175" s="6"/>
      <c r="I175" s="6"/>
      <c r="J175" s="6"/>
    </row>
    <row r="176" spans="1:10" s="53" customFormat="1">
      <c r="A176" s="61"/>
      <c r="F176" s="6"/>
      <c r="G176" s="6"/>
      <c r="H176" s="6"/>
      <c r="I176" s="6"/>
      <c r="J176" s="6"/>
    </row>
    <row r="177" spans="1:10" s="53" customFormat="1">
      <c r="A177" s="61"/>
      <c r="F177" s="6"/>
      <c r="G177" s="6"/>
      <c r="H177" s="6"/>
      <c r="I177" s="6"/>
      <c r="J177" s="6"/>
    </row>
    <row r="178" spans="1:10" s="53" customFormat="1">
      <c r="A178" s="61"/>
      <c r="F178" s="6"/>
      <c r="G178" s="6"/>
      <c r="H178" s="6"/>
      <c r="I178" s="6"/>
      <c r="J178" s="6"/>
    </row>
    <row r="179" spans="1:10" s="53" customFormat="1">
      <c r="A179" s="61"/>
      <c r="F179" s="6"/>
      <c r="G179" s="6"/>
      <c r="H179" s="6"/>
      <c r="I179" s="6"/>
      <c r="J179" s="6"/>
    </row>
    <row r="180" spans="1:10" s="53" customFormat="1">
      <c r="A180" s="61"/>
      <c r="F180" s="6"/>
      <c r="G180" s="6"/>
      <c r="H180" s="6"/>
      <c r="I180" s="6"/>
      <c r="J180" s="6"/>
    </row>
    <row r="181" spans="1:10" s="53" customFormat="1">
      <c r="A181" s="61"/>
      <c r="F181" s="6"/>
      <c r="G181" s="6"/>
      <c r="H181" s="6"/>
      <c r="I181" s="6"/>
      <c r="J181" s="6"/>
    </row>
    <row r="182" spans="1:10" s="53" customFormat="1">
      <c r="A182" s="61"/>
      <c r="F182" s="6"/>
      <c r="G182" s="6"/>
      <c r="H182" s="6"/>
      <c r="I182" s="6"/>
      <c r="J182" s="6"/>
    </row>
    <row r="183" spans="1:10" s="53" customFormat="1">
      <c r="A183" s="61"/>
      <c r="F183" s="6"/>
      <c r="G183" s="6"/>
      <c r="H183" s="6"/>
      <c r="I183" s="6"/>
      <c r="J183" s="6"/>
    </row>
    <row r="184" spans="1:10" s="53" customFormat="1">
      <c r="A184" s="61"/>
      <c r="F184" s="6"/>
      <c r="G184" s="6"/>
      <c r="H184" s="6"/>
      <c r="I184" s="6"/>
      <c r="J184" s="6"/>
    </row>
    <row r="185" spans="1:10" s="53" customFormat="1">
      <c r="A185" s="61"/>
      <c r="F185" s="6"/>
      <c r="G185" s="6"/>
      <c r="H185" s="6"/>
      <c r="I185" s="6"/>
      <c r="J185" s="6"/>
    </row>
    <row r="186" spans="1:10" s="53" customFormat="1">
      <c r="A186" s="61"/>
      <c r="F186" s="6"/>
      <c r="G186" s="6"/>
      <c r="H186" s="6"/>
      <c r="I186" s="6"/>
      <c r="J186" s="6"/>
    </row>
    <row r="187" spans="1:10" s="53" customFormat="1">
      <c r="A187" s="61"/>
      <c r="F187" s="6"/>
      <c r="G187" s="6"/>
      <c r="H187" s="6"/>
      <c r="I187" s="6"/>
      <c r="J187" s="6"/>
    </row>
    <row r="188" spans="1:10" s="53" customFormat="1">
      <c r="A188" s="61"/>
      <c r="F188" s="6"/>
      <c r="G188" s="6"/>
      <c r="H188" s="6"/>
      <c r="I188" s="6"/>
      <c r="J188" s="6"/>
    </row>
    <row r="189" spans="1:10" s="53" customFormat="1">
      <c r="A189" s="61"/>
      <c r="F189" s="6"/>
      <c r="G189" s="6"/>
      <c r="H189" s="6"/>
      <c r="I189" s="6"/>
      <c r="J189" s="6"/>
    </row>
    <row r="190" spans="1:10" s="53" customFormat="1">
      <c r="A190" s="61"/>
      <c r="F190" s="6"/>
      <c r="G190" s="6"/>
      <c r="H190" s="6"/>
      <c r="I190" s="6"/>
      <c r="J190" s="6"/>
    </row>
    <row r="191" spans="1:10" s="53" customFormat="1">
      <c r="A191" s="61"/>
      <c r="F191" s="6"/>
      <c r="G191" s="6"/>
      <c r="H191" s="6"/>
      <c r="I191" s="6"/>
      <c r="J191" s="6"/>
    </row>
    <row r="192" spans="1:10" s="53" customFormat="1">
      <c r="A192" s="61"/>
      <c r="F192" s="6"/>
      <c r="G192" s="6"/>
      <c r="H192" s="6"/>
      <c r="I192" s="6"/>
      <c r="J192" s="6"/>
    </row>
    <row r="193" spans="1:10" s="53" customFormat="1">
      <c r="A193" s="61"/>
      <c r="F193" s="6"/>
      <c r="G193" s="6"/>
      <c r="H193" s="6"/>
      <c r="I193" s="6"/>
      <c r="J193" s="6"/>
    </row>
    <row r="194" spans="1:10" s="53" customFormat="1">
      <c r="A194" s="61"/>
      <c r="F194" s="6"/>
      <c r="G194" s="6"/>
      <c r="H194" s="6"/>
      <c r="I194" s="6"/>
      <c r="J194" s="6"/>
    </row>
    <row r="195" spans="1:10" s="53" customFormat="1">
      <c r="A195" s="61"/>
      <c r="F195" s="6"/>
      <c r="G195" s="6"/>
      <c r="H195" s="6"/>
      <c r="I195" s="6"/>
      <c r="J195" s="6"/>
    </row>
    <row r="196" spans="1:10" s="53" customFormat="1">
      <c r="A196" s="61"/>
      <c r="F196" s="6"/>
      <c r="G196" s="6"/>
      <c r="H196" s="6"/>
      <c r="I196" s="6"/>
      <c r="J196" s="6"/>
    </row>
    <row r="197" spans="1:10" s="53" customFormat="1">
      <c r="A197" s="61"/>
      <c r="F197" s="6"/>
      <c r="G197" s="6"/>
      <c r="H197" s="6"/>
      <c r="I197" s="6"/>
      <c r="J197" s="6"/>
    </row>
    <row r="198" spans="1:10" s="53" customFormat="1">
      <c r="A198" s="61"/>
      <c r="F198" s="6"/>
      <c r="G198" s="6"/>
      <c r="H198" s="6"/>
      <c r="I198" s="6"/>
      <c r="J198" s="6"/>
    </row>
    <row r="199" spans="1:10" s="53" customFormat="1">
      <c r="A199" s="61"/>
      <c r="F199" s="6"/>
      <c r="G199" s="6"/>
      <c r="H199" s="6"/>
      <c r="I199" s="6"/>
      <c r="J199" s="6"/>
    </row>
    <row r="200" spans="1:10" s="53" customFormat="1">
      <c r="A200" s="61"/>
      <c r="F200" s="6"/>
      <c r="G200" s="6"/>
      <c r="H200" s="6"/>
      <c r="I200" s="6"/>
      <c r="J200" s="6"/>
    </row>
    <row r="201" spans="1:10" s="53" customFormat="1">
      <c r="A201" s="61"/>
      <c r="F201" s="6"/>
      <c r="G201" s="6"/>
      <c r="H201" s="6"/>
      <c r="I201" s="6"/>
      <c r="J201" s="6"/>
    </row>
    <row r="202" spans="1:10" s="53" customFormat="1">
      <c r="A202" s="61"/>
      <c r="F202" s="6"/>
      <c r="G202" s="6"/>
      <c r="H202" s="6"/>
      <c r="I202" s="6"/>
      <c r="J202" s="6"/>
    </row>
    <row r="203" spans="1:10" s="53" customFormat="1">
      <c r="A203" s="61"/>
      <c r="F203" s="6"/>
      <c r="G203" s="6"/>
      <c r="H203" s="6"/>
      <c r="I203" s="6"/>
      <c r="J203" s="6"/>
    </row>
    <row r="204" spans="1:10" s="53" customFormat="1">
      <c r="A204" s="61"/>
      <c r="F204" s="6"/>
      <c r="G204" s="6"/>
      <c r="H204" s="6"/>
      <c r="I204" s="6"/>
      <c r="J204" s="6"/>
    </row>
    <row r="205" spans="1:10" s="53" customFormat="1">
      <c r="A205" s="61"/>
      <c r="F205" s="6"/>
      <c r="G205" s="6"/>
      <c r="H205" s="6"/>
      <c r="I205" s="6"/>
      <c r="J205" s="6"/>
    </row>
    <row r="206" spans="1:10" s="53" customFormat="1">
      <c r="A206" s="61"/>
      <c r="F206" s="6"/>
      <c r="G206" s="6"/>
      <c r="H206" s="6"/>
      <c r="I206" s="6"/>
      <c r="J206" s="6"/>
    </row>
    <row r="207" spans="1:10" s="53" customFormat="1">
      <c r="A207" s="61"/>
      <c r="F207" s="6"/>
      <c r="G207" s="6"/>
      <c r="H207" s="6"/>
      <c r="I207" s="6"/>
      <c r="J207" s="6"/>
    </row>
    <row r="208" spans="1:10" s="53" customFormat="1">
      <c r="A208" s="61"/>
      <c r="F208" s="6"/>
      <c r="G208" s="6"/>
      <c r="H208" s="6"/>
      <c r="I208" s="6"/>
      <c r="J208" s="6"/>
    </row>
    <row r="209" spans="1:10" s="53" customFormat="1">
      <c r="A209" s="61"/>
      <c r="F209" s="6"/>
      <c r="G209" s="6"/>
      <c r="H209" s="6"/>
      <c r="I209" s="6"/>
      <c r="J209" s="6"/>
    </row>
    <row r="210" spans="1:10" s="53" customFormat="1">
      <c r="A210" s="61"/>
      <c r="F210" s="6"/>
      <c r="G210" s="6"/>
      <c r="H210" s="6"/>
      <c r="I210" s="6"/>
      <c r="J210" s="6"/>
    </row>
    <row r="211" spans="1:10" s="53" customFormat="1">
      <c r="A211" s="61"/>
      <c r="F211" s="6"/>
      <c r="G211" s="6"/>
      <c r="H211" s="6"/>
      <c r="I211" s="6"/>
      <c r="J211" s="6"/>
    </row>
    <row r="212" spans="1:10" s="53" customFormat="1">
      <c r="A212" s="61"/>
      <c r="F212" s="6"/>
      <c r="G212" s="6"/>
      <c r="H212" s="6"/>
      <c r="I212" s="6"/>
      <c r="J212" s="6"/>
    </row>
    <row r="213" spans="1:10" s="53" customFormat="1">
      <c r="A213" s="61"/>
      <c r="F213" s="6"/>
      <c r="G213" s="6"/>
      <c r="H213" s="6"/>
      <c r="I213" s="6"/>
      <c r="J213" s="6"/>
    </row>
    <row r="214" spans="1:10" s="53" customFormat="1">
      <c r="A214" s="61"/>
      <c r="F214" s="6"/>
      <c r="G214" s="6"/>
      <c r="H214" s="6"/>
      <c r="I214" s="6"/>
      <c r="J214" s="6"/>
    </row>
    <row r="215" spans="1:10" s="53" customFormat="1">
      <c r="A215" s="61"/>
      <c r="F215" s="6"/>
      <c r="G215" s="6"/>
      <c r="H215" s="6"/>
      <c r="I215" s="6"/>
      <c r="J215" s="6"/>
    </row>
    <row r="216" spans="1:10" s="53" customFormat="1">
      <c r="A216" s="61"/>
      <c r="F216" s="6"/>
      <c r="G216" s="6"/>
      <c r="H216" s="6"/>
      <c r="I216" s="6"/>
      <c r="J216" s="6"/>
    </row>
    <row r="217" spans="1:10" s="53" customFormat="1">
      <c r="A217" s="61"/>
      <c r="F217" s="6"/>
      <c r="G217" s="6"/>
      <c r="H217" s="6"/>
      <c r="I217" s="6"/>
      <c r="J217" s="6"/>
    </row>
    <row r="218" spans="1:10" s="53" customFormat="1">
      <c r="A218" s="61"/>
      <c r="F218" s="6"/>
      <c r="G218" s="6"/>
      <c r="H218" s="6"/>
      <c r="I218" s="6"/>
      <c r="J218" s="6"/>
    </row>
    <row r="219" spans="1:10" s="53" customFormat="1">
      <c r="A219" s="61"/>
      <c r="F219" s="6"/>
      <c r="G219" s="6"/>
      <c r="H219" s="6"/>
      <c r="I219" s="6"/>
      <c r="J219" s="6"/>
    </row>
    <row r="220" spans="1:10" s="53" customFormat="1">
      <c r="A220" s="61"/>
      <c r="F220" s="6"/>
      <c r="G220" s="6"/>
      <c r="H220" s="6"/>
      <c r="I220" s="6"/>
      <c r="J220" s="6"/>
    </row>
    <row r="221" spans="1:10" s="53" customFormat="1">
      <c r="A221" s="61"/>
      <c r="F221" s="6"/>
      <c r="G221" s="6"/>
      <c r="H221" s="6"/>
      <c r="I221" s="6"/>
      <c r="J221" s="6"/>
    </row>
    <row r="222" spans="1:10" s="53" customFormat="1">
      <c r="A222" s="61"/>
      <c r="F222" s="6"/>
      <c r="G222" s="6"/>
      <c r="H222" s="6"/>
      <c r="I222" s="6"/>
      <c r="J222" s="6"/>
    </row>
    <row r="223" spans="1:10" s="53" customFormat="1">
      <c r="A223" s="61"/>
      <c r="F223" s="6"/>
      <c r="G223" s="6"/>
      <c r="H223" s="6"/>
      <c r="I223" s="6"/>
      <c r="J223" s="6"/>
    </row>
    <row r="224" spans="1:10" s="53" customFormat="1">
      <c r="A224" s="61"/>
      <c r="F224" s="6"/>
      <c r="G224" s="6"/>
      <c r="H224" s="6"/>
      <c r="I224" s="6"/>
      <c r="J224" s="6"/>
    </row>
    <row r="225" spans="1:10" s="53" customFormat="1">
      <c r="A225" s="61"/>
      <c r="F225" s="6"/>
      <c r="G225" s="6"/>
      <c r="H225" s="6"/>
      <c r="I225" s="6"/>
      <c r="J225" s="6"/>
    </row>
    <row r="226" spans="1:10" s="53" customFormat="1">
      <c r="A226" s="61"/>
      <c r="F226" s="6"/>
      <c r="G226" s="6"/>
      <c r="H226" s="6"/>
      <c r="I226" s="6"/>
      <c r="J226" s="6"/>
    </row>
    <row r="227" spans="1:10" s="53" customFormat="1">
      <c r="A227" s="61"/>
      <c r="F227" s="6"/>
      <c r="G227" s="6"/>
      <c r="H227" s="6"/>
      <c r="I227" s="6"/>
      <c r="J227" s="6"/>
    </row>
    <row r="228" spans="1:10" s="53" customFormat="1">
      <c r="A228" s="61"/>
      <c r="F228" s="6"/>
      <c r="G228" s="6"/>
      <c r="H228" s="6"/>
      <c r="I228" s="6"/>
      <c r="J228" s="6"/>
    </row>
    <row r="229" spans="1:10" s="53" customFormat="1">
      <c r="A229" s="61"/>
      <c r="F229" s="6"/>
      <c r="G229" s="6"/>
      <c r="H229" s="6"/>
      <c r="I229" s="6"/>
      <c r="J229" s="6"/>
    </row>
    <row r="230" spans="1:10" s="53" customFormat="1">
      <c r="A230" s="61"/>
      <c r="F230" s="6"/>
      <c r="G230" s="6"/>
      <c r="H230" s="6"/>
      <c r="I230" s="6"/>
      <c r="J230" s="6"/>
    </row>
    <row r="231" spans="1:10" s="53" customFormat="1">
      <c r="A231" s="61"/>
      <c r="F231" s="6"/>
      <c r="G231" s="6"/>
      <c r="H231" s="6"/>
      <c r="I231" s="6"/>
      <c r="J231" s="6"/>
    </row>
    <row r="232" spans="1:10" s="53" customFormat="1">
      <c r="A232" s="61"/>
      <c r="F232" s="6"/>
      <c r="G232" s="6"/>
      <c r="H232" s="6"/>
      <c r="I232" s="6"/>
      <c r="J232" s="6"/>
    </row>
    <row r="233" spans="1:10" s="53" customFormat="1">
      <c r="A233" s="61"/>
      <c r="F233" s="6"/>
      <c r="G233" s="6"/>
      <c r="H233" s="6"/>
      <c r="I233" s="6"/>
      <c r="J233" s="6"/>
    </row>
    <row r="234" spans="1:10" s="53" customFormat="1">
      <c r="A234" s="61"/>
      <c r="F234" s="6"/>
      <c r="G234" s="6"/>
      <c r="H234" s="6"/>
      <c r="I234" s="6"/>
      <c r="J234" s="6"/>
    </row>
    <row r="235" spans="1:10" s="53" customFormat="1">
      <c r="A235" s="61"/>
      <c r="F235" s="6"/>
      <c r="G235" s="6"/>
      <c r="H235" s="6"/>
      <c r="I235" s="6"/>
      <c r="J235" s="6"/>
    </row>
    <row r="236" spans="1:10" s="53" customFormat="1">
      <c r="A236" s="61"/>
      <c r="F236" s="6"/>
      <c r="G236" s="6"/>
      <c r="H236" s="6"/>
      <c r="I236" s="6"/>
      <c r="J236" s="6"/>
    </row>
    <row r="237" spans="1:10" s="53" customFormat="1">
      <c r="A237" s="61"/>
      <c r="F237" s="6"/>
      <c r="G237" s="6"/>
      <c r="H237" s="6"/>
      <c r="I237" s="6"/>
      <c r="J237" s="6"/>
    </row>
    <row r="238" spans="1:10" s="53" customFormat="1">
      <c r="A238" s="61"/>
      <c r="F238" s="6"/>
      <c r="G238" s="6"/>
      <c r="H238" s="6"/>
      <c r="I238" s="6"/>
      <c r="J238" s="6"/>
    </row>
    <row r="239" spans="1:10" s="53" customFormat="1">
      <c r="A239" s="61"/>
      <c r="F239" s="6"/>
      <c r="G239" s="6"/>
      <c r="H239" s="6"/>
      <c r="I239" s="6"/>
      <c r="J239" s="6"/>
    </row>
    <row r="240" spans="1:10" s="53" customFormat="1">
      <c r="A240" s="61"/>
      <c r="F240" s="6"/>
      <c r="G240" s="6"/>
      <c r="H240" s="6"/>
      <c r="I240" s="6"/>
      <c r="J240" s="6"/>
    </row>
    <row r="241" spans="1:10" s="53" customFormat="1">
      <c r="A241" s="61"/>
      <c r="F241" s="6"/>
      <c r="G241" s="6"/>
      <c r="H241" s="6"/>
      <c r="I241" s="6"/>
      <c r="J241" s="6"/>
    </row>
    <row r="242" spans="1:10" s="53" customFormat="1">
      <c r="A242" s="61"/>
      <c r="F242" s="6"/>
      <c r="G242" s="6"/>
      <c r="H242" s="6"/>
      <c r="I242" s="6"/>
      <c r="J242" s="6"/>
    </row>
    <row r="243" spans="1:10" s="53" customFormat="1">
      <c r="A243" s="61"/>
      <c r="F243" s="6"/>
      <c r="G243" s="6"/>
      <c r="H243" s="6"/>
      <c r="I243" s="6"/>
      <c r="J243" s="6"/>
    </row>
    <row r="244" spans="1:10" s="53" customFormat="1">
      <c r="A244" s="61"/>
      <c r="F244" s="6"/>
      <c r="G244" s="6"/>
      <c r="H244" s="6"/>
      <c r="I244" s="6"/>
      <c r="J244" s="6"/>
    </row>
    <row r="245" spans="1:10" s="53" customFormat="1">
      <c r="A245" s="61"/>
      <c r="F245" s="6"/>
      <c r="G245" s="6"/>
      <c r="H245" s="6"/>
      <c r="I245" s="6"/>
      <c r="J245" s="6"/>
    </row>
    <row r="246" spans="1:10" s="53" customFormat="1">
      <c r="A246" s="61"/>
      <c r="F246" s="6"/>
      <c r="G246" s="6"/>
      <c r="H246" s="6"/>
      <c r="I246" s="6"/>
      <c r="J246" s="6"/>
    </row>
    <row r="247" spans="1:10" s="53" customFormat="1">
      <c r="A247" s="61"/>
      <c r="F247" s="6"/>
      <c r="G247" s="6"/>
      <c r="H247" s="6"/>
      <c r="I247" s="6"/>
      <c r="J247" s="6"/>
    </row>
    <row r="248" spans="1:10" s="53" customFormat="1">
      <c r="A248" s="61"/>
      <c r="F248" s="6"/>
      <c r="G248" s="6"/>
      <c r="H248" s="6"/>
      <c r="I248" s="6"/>
      <c r="J248" s="6"/>
    </row>
    <row r="249" spans="1:10" s="53" customFormat="1">
      <c r="A249" s="61"/>
      <c r="F249" s="6"/>
      <c r="G249" s="6"/>
      <c r="H249" s="6"/>
      <c r="I249" s="6"/>
      <c r="J249" s="6"/>
    </row>
    <row r="250" spans="1:10" s="53" customFormat="1">
      <c r="A250" s="61"/>
      <c r="F250" s="6"/>
      <c r="G250" s="6"/>
      <c r="H250" s="6"/>
      <c r="I250" s="6"/>
      <c r="J250" s="6"/>
    </row>
    <row r="251" spans="1:10" s="53" customFormat="1">
      <c r="A251" s="61"/>
      <c r="F251" s="6"/>
      <c r="G251" s="6"/>
      <c r="H251" s="6"/>
      <c r="I251" s="6"/>
      <c r="J251" s="6"/>
    </row>
    <row r="252" spans="1:10" s="53" customFormat="1">
      <c r="A252" s="61"/>
      <c r="F252" s="6"/>
      <c r="G252" s="6"/>
      <c r="H252" s="6"/>
      <c r="I252" s="6"/>
      <c r="J252" s="6"/>
    </row>
    <row r="253" spans="1:10" s="53" customFormat="1">
      <c r="A253" s="61"/>
      <c r="F253" s="6"/>
      <c r="G253" s="6"/>
      <c r="H253" s="6"/>
      <c r="I253" s="6"/>
      <c r="J253" s="6"/>
    </row>
    <row r="254" spans="1:10" s="53" customFormat="1">
      <c r="A254" s="61"/>
      <c r="F254" s="6"/>
      <c r="G254" s="6"/>
      <c r="H254" s="6"/>
      <c r="I254" s="6"/>
      <c r="J254" s="6"/>
    </row>
    <row r="255" spans="1:10" s="53" customFormat="1">
      <c r="A255" s="61"/>
      <c r="F255" s="6"/>
      <c r="G255" s="6"/>
      <c r="H255" s="6"/>
      <c r="I255" s="6"/>
      <c r="J255" s="6"/>
    </row>
    <row r="256" spans="1:10" s="53" customFormat="1">
      <c r="A256" s="61"/>
      <c r="F256" s="6"/>
      <c r="G256" s="6"/>
      <c r="H256" s="6"/>
      <c r="I256" s="6"/>
      <c r="J256" s="6"/>
    </row>
    <row r="257" spans="1:10" s="53" customFormat="1">
      <c r="A257" s="61"/>
      <c r="F257" s="6"/>
      <c r="G257" s="6"/>
      <c r="H257" s="6"/>
      <c r="I257" s="6"/>
      <c r="J257" s="6"/>
    </row>
    <row r="258" spans="1:10" s="53" customFormat="1">
      <c r="A258" s="61"/>
      <c r="F258" s="6"/>
      <c r="G258" s="6"/>
      <c r="H258" s="6"/>
      <c r="I258" s="6"/>
      <c r="J258" s="6"/>
    </row>
    <row r="259" spans="1:10" s="53" customFormat="1">
      <c r="A259" s="61"/>
      <c r="F259" s="6"/>
      <c r="G259" s="6"/>
      <c r="H259" s="6"/>
      <c r="I259" s="6"/>
      <c r="J259" s="6"/>
    </row>
    <row r="260" spans="1:10" s="53" customFormat="1">
      <c r="A260" s="61"/>
      <c r="F260" s="6"/>
      <c r="G260" s="6"/>
      <c r="H260" s="6"/>
      <c r="I260" s="6"/>
      <c r="J260" s="6"/>
    </row>
    <row r="261" spans="1:10" s="53" customFormat="1">
      <c r="A261" s="61"/>
      <c r="F261" s="6"/>
      <c r="G261" s="6"/>
      <c r="H261" s="6"/>
      <c r="I261" s="6"/>
      <c r="J261" s="6"/>
    </row>
    <row r="262" spans="1:10" s="53" customFormat="1">
      <c r="A262" s="61"/>
      <c r="F262" s="6"/>
      <c r="G262" s="6"/>
      <c r="H262" s="6"/>
      <c r="I262" s="6"/>
      <c r="J262" s="6"/>
    </row>
    <row r="263" spans="1:10" s="53" customFormat="1">
      <c r="A263" s="61"/>
      <c r="F263" s="6"/>
      <c r="G263" s="6"/>
      <c r="H263" s="6"/>
      <c r="I263" s="6"/>
      <c r="J263" s="6"/>
    </row>
    <row r="264" spans="1:10" s="53" customFormat="1">
      <c r="A264" s="61"/>
      <c r="F264" s="6"/>
      <c r="G264" s="6"/>
      <c r="H264" s="6"/>
      <c r="I264" s="6"/>
      <c r="J264" s="6"/>
    </row>
    <row r="265" spans="1:10" s="53" customFormat="1">
      <c r="A265" s="61"/>
      <c r="F265" s="6"/>
      <c r="G265" s="6"/>
      <c r="H265" s="6"/>
      <c r="I265" s="6"/>
      <c r="J265" s="6"/>
    </row>
    <row r="266" spans="1:10" s="53" customFormat="1">
      <c r="A266" s="61"/>
      <c r="F266" s="6"/>
      <c r="G266" s="6"/>
      <c r="H266" s="6"/>
      <c r="I266" s="6"/>
      <c r="J266" s="6"/>
    </row>
    <row r="267" spans="1:10" s="53" customFormat="1">
      <c r="A267" s="61"/>
      <c r="F267" s="6"/>
      <c r="G267" s="6"/>
      <c r="H267" s="6"/>
      <c r="I267" s="6"/>
      <c r="J267" s="6"/>
    </row>
    <row r="268" spans="1:10" s="53" customFormat="1">
      <c r="A268" s="61"/>
      <c r="F268" s="6"/>
      <c r="G268" s="6"/>
      <c r="H268" s="6"/>
      <c r="I268" s="6"/>
      <c r="J268" s="6"/>
    </row>
    <row r="269" spans="1:10" s="53" customFormat="1">
      <c r="A269" s="61"/>
      <c r="F269" s="6"/>
      <c r="G269" s="6"/>
      <c r="H269" s="6"/>
      <c r="I269" s="6"/>
      <c r="J269" s="6"/>
    </row>
    <row r="270" spans="1:10" s="53" customFormat="1">
      <c r="A270" s="61"/>
      <c r="F270" s="6"/>
      <c r="G270" s="6"/>
      <c r="H270" s="6"/>
      <c r="I270" s="6"/>
      <c r="J270" s="6"/>
    </row>
    <row r="271" spans="1:10" s="53" customFormat="1">
      <c r="A271" s="61"/>
      <c r="F271" s="6"/>
      <c r="G271" s="6"/>
      <c r="H271" s="6"/>
      <c r="I271" s="6"/>
      <c r="J271" s="6"/>
    </row>
    <row r="272" spans="1:10" s="53" customFormat="1">
      <c r="A272" s="61"/>
      <c r="F272" s="6"/>
      <c r="G272" s="6"/>
      <c r="H272" s="6"/>
      <c r="I272" s="6"/>
      <c r="J272" s="6"/>
    </row>
    <row r="273" spans="1:10" s="53" customFormat="1">
      <c r="A273" s="61"/>
      <c r="F273" s="6"/>
      <c r="G273" s="6"/>
      <c r="H273" s="6"/>
      <c r="I273" s="6"/>
      <c r="J273" s="6"/>
    </row>
    <row r="274" spans="1:10" s="53" customFormat="1">
      <c r="A274" s="61"/>
      <c r="F274" s="6"/>
      <c r="G274" s="6"/>
      <c r="H274" s="6"/>
      <c r="I274" s="6"/>
      <c r="J274" s="6"/>
    </row>
    <row r="275" spans="1:10" s="53" customFormat="1">
      <c r="A275" s="61"/>
      <c r="F275" s="6"/>
      <c r="G275" s="6"/>
      <c r="H275" s="6"/>
      <c r="I275" s="6"/>
      <c r="J275" s="6"/>
    </row>
    <row r="276" spans="1:10" s="53" customFormat="1">
      <c r="A276" s="61"/>
      <c r="F276" s="6"/>
      <c r="G276" s="6"/>
      <c r="H276" s="6"/>
      <c r="I276" s="6"/>
      <c r="J276" s="6"/>
    </row>
    <row r="277" spans="1:10" s="53" customFormat="1">
      <c r="A277" s="61"/>
      <c r="F277" s="6"/>
      <c r="G277" s="6"/>
      <c r="H277" s="6"/>
      <c r="I277" s="6"/>
      <c r="J277" s="6"/>
    </row>
    <row r="278" spans="1:10" s="53" customFormat="1">
      <c r="A278" s="61"/>
      <c r="F278" s="6"/>
      <c r="G278" s="6"/>
      <c r="H278" s="6"/>
      <c r="I278" s="6"/>
      <c r="J278" s="6"/>
    </row>
    <row r="279" spans="1:10" s="53" customFormat="1">
      <c r="A279" s="61"/>
      <c r="F279" s="6"/>
      <c r="G279" s="6"/>
      <c r="H279" s="6"/>
      <c r="I279" s="6"/>
      <c r="J279" s="6"/>
    </row>
    <row r="280" spans="1:10" s="53" customFormat="1">
      <c r="A280" s="61"/>
      <c r="F280" s="6"/>
      <c r="G280" s="6"/>
      <c r="H280" s="6"/>
      <c r="I280" s="6"/>
      <c r="J280" s="6"/>
    </row>
  </sheetData>
  <mergeCells count="40">
    <mergeCell ref="A20:J20"/>
    <mergeCell ref="A19:J19"/>
    <mergeCell ref="C129:F129"/>
    <mergeCell ref="H129:J129"/>
    <mergeCell ref="B31:H31"/>
    <mergeCell ref="B33:F33"/>
    <mergeCell ref="B21:F21"/>
    <mergeCell ref="B29:F29"/>
    <mergeCell ref="B26:F26"/>
    <mergeCell ref="B27:F27"/>
    <mergeCell ref="A39:J39"/>
    <mergeCell ref="A89:J89"/>
    <mergeCell ref="G36:J36"/>
    <mergeCell ref="A118:J118"/>
    <mergeCell ref="A95:J95"/>
    <mergeCell ref="A64:J64"/>
    <mergeCell ref="E8:G8"/>
    <mergeCell ref="A14:J14"/>
    <mergeCell ref="A15:J15"/>
    <mergeCell ref="A16:J16"/>
    <mergeCell ref="A18:J18"/>
    <mergeCell ref="E36:E37"/>
    <mergeCell ref="D36:D37"/>
    <mergeCell ref="A87:J87"/>
    <mergeCell ref="A109:J109"/>
    <mergeCell ref="C36:C37"/>
    <mergeCell ref="A79:J79"/>
    <mergeCell ref="A36:A37"/>
    <mergeCell ref="B36:B37"/>
    <mergeCell ref="F36:F37"/>
    <mergeCell ref="A34:J34"/>
    <mergeCell ref="B22:H22"/>
    <mergeCell ref="B28:F28"/>
    <mergeCell ref="G28:I28"/>
    <mergeCell ref="G29:I29"/>
    <mergeCell ref="B32:F32"/>
    <mergeCell ref="B30:F30"/>
    <mergeCell ref="B24:F24"/>
    <mergeCell ref="B25:F25"/>
    <mergeCell ref="B23:F23"/>
  </mergeCells>
  <phoneticPr fontId="3" type="noConversion"/>
  <printOptions horizontalCentered="1"/>
  <pageMargins left="0.78740157480314965" right="0.78740157480314965" top="1.1811023622047245" bottom="0.39370078740157483" header="0.78740157480314965" footer="0.19685039370078741"/>
  <pageSetup paperSize="9" scale="68" fitToHeight="8" orientation="landscape" verticalDpi="300" r:id="rId1"/>
  <headerFooter differentFirst="1" alignWithMargins="0">
    <oddHeader>&amp;RПродовження додатка</oddHeader>
  </headerFooter>
  <rowBreaks count="1" manualBreakCount="1">
    <brk id="33" max="9" man="1"/>
  </rowBreaks>
  <ignoredErrors>
    <ignoredError sqref="B110:B117 B119:B127" numberStoredAsText="1"/>
    <ignoredError sqref="C105" formulaRange="1"/>
    <ignoredError sqref="C124:F124 C48:F48 C126:D127 F126:F127 F49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3"/>
    <pageSetUpPr fitToPage="1"/>
  </sheetPr>
  <dimension ref="A1:K322"/>
  <sheetViews>
    <sheetView tabSelected="1" view="pageBreakPreview" topLeftCell="A34" zoomScale="70" zoomScaleNormal="55" zoomScaleSheetLayoutView="70" workbookViewId="0">
      <selection activeCell="K84" sqref="K84"/>
    </sheetView>
  </sheetViews>
  <sheetFormatPr defaultRowHeight="15.75"/>
  <cols>
    <col min="1" max="1" width="61.42578125" style="6" customWidth="1"/>
    <col min="2" max="2" width="9.85546875" style="53" customWidth="1"/>
    <col min="3" max="4" width="14.85546875" style="53" customWidth="1"/>
    <col min="5" max="5" width="16.28515625" style="53" customWidth="1"/>
    <col min="6" max="6" width="16.28515625" style="6" customWidth="1"/>
    <col min="7" max="7" width="13.28515625" style="6" customWidth="1"/>
    <col min="8" max="8" width="12.5703125" style="6" customWidth="1"/>
    <col min="9" max="9" width="13" style="6" customWidth="1"/>
    <col min="10" max="10" width="14.42578125" style="6" customWidth="1"/>
    <col min="11" max="11" width="29.140625" style="6" customWidth="1"/>
    <col min="12" max="16384" width="9.140625" style="6"/>
  </cols>
  <sheetData>
    <row r="1" spans="1:11">
      <c r="A1" s="214" t="s">
        <v>195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</row>
    <row r="2" spans="1:11">
      <c r="A2" s="63"/>
      <c r="B2" s="64"/>
      <c r="C2" s="63"/>
      <c r="D2" s="63"/>
      <c r="E2" s="64"/>
      <c r="F2" s="63"/>
      <c r="G2" s="63"/>
      <c r="H2" s="63"/>
      <c r="I2" s="63"/>
      <c r="J2" s="63"/>
    </row>
    <row r="3" spans="1:11" ht="36" customHeight="1">
      <c r="A3" s="203" t="s">
        <v>190</v>
      </c>
      <c r="B3" s="204" t="s">
        <v>18</v>
      </c>
      <c r="C3" s="204" t="s">
        <v>32</v>
      </c>
      <c r="D3" s="204" t="s">
        <v>36</v>
      </c>
      <c r="E3" s="215" t="s">
        <v>135</v>
      </c>
      <c r="F3" s="204" t="s">
        <v>22</v>
      </c>
      <c r="G3" s="204" t="s">
        <v>147</v>
      </c>
      <c r="H3" s="204"/>
      <c r="I3" s="204"/>
      <c r="J3" s="204"/>
      <c r="K3" s="204" t="s">
        <v>178</v>
      </c>
    </row>
    <row r="4" spans="1:11" ht="61.5" customHeight="1">
      <c r="A4" s="203"/>
      <c r="B4" s="204"/>
      <c r="C4" s="204"/>
      <c r="D4" s="204"/>
      <c r="E4" s="215"/>
      <c r="F4" s="204"/>
      <c r="G4" s="65" t="s">
        <v>148</v>
      </c>
      <c r="H4" s="65" t="s">
        <v>149</v>
      </c>
      <c r="I4" s="65" t="s">
        <v>150</v>
      </c>
      <c r="J4" s="65" t="s">
        <v>71</v>
      </c>
      <c r="K4" s="204"/>
    </row>
    <row r="5" spans="1:11" ht="18" customHeight="1">
      <c r="A5" s="11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  <c r="G5" s="19">
        <v>7</v>
      </c>
      <c r="H5" s="19">
        <v>8</v>
      </c>
      <c r="I5" s="19">
        <v>9</v>
      </c>
      <c r="J5" s="19">
        <v>10</v>
      </c>
      <c r="K5" s="19">
        <v>11</v>
      </c>
    </row>
    <row r="6" spans="1:11" s="1" customFormat="1" ht="20.100000000000001" customHeight="1">
      <c r="A6" s="218" t="s">
        <v>194</v>
      </c>
      <c r="B6" s="218"/>
      <c r="C6" s="218"/>
      <c r="D6" s="218"/>
      <c r="E6" s="218"/>
      <c r="F6" s="218"/>
      <c r="G6" s="218"/>
      <c r="H6" s="218"/>
      <c r="I6" s="218"/>
      <c r="J6" s="218"/>
      <c r="K6" s="218"/>
    </row>
    <row r="7" spans="1:11" s="1" customFormat="1">
      <c r="A7" s="34" t="s">
        <v>160</v>
      </c>
      <c r="B7" s="14">
        <v>1000</v>
      </c>
      <c r="C7" s="27">
        <v>153479.1</v>
      </c>
      <c r="D7" s="27">
        <v>206513</v>
      </c>
      <c r="E7" s="27">
        <v>206513</v>
      </c>
      <c r="F7" s="27">
        <f>SUM(G7:J7)</f>
        <v>207923.1</v>
      </c>
      <c r="G7" s="27">
        <f>(G8+G18)*(-1)</f>
        <v>53155.5</v>
      </c>
      <c r="H7" s="27">
        <f>(H8+H18)*(-1)</f>
        <v>52969.5</v>
      </c>
      <c r="I7" s="27">
        <f t="shared" ref="I7:J7" si="0">(I8+I18)*(-1)</f>
        <v>52919.5</v>
      </c>
      <c r="J7" s="27">
        <f t="shared" si="0"/>
        <v>48878.6</v>
      </c>
      <c r="K7" s="66"/>
    </row>
    <row r="8" spans="1:11" ht="18.75" customHeight="1">
      <c r="A8" s="34" t="s">
        <v>140</v>
      </c>
      <c r="B8" s="14">
        <v>1010</v>
      </c>
      <c r="C8" s="27">
        <f>SUM(C9:C16)</f>
        <v>-136478.5</v>
      </c>
      <c r="D8" s="27">
        <v>-192048</v>
      </c>
      <c r="E8" s="27">
        <v>-192048</v>
      </c>
      <c r="F8" s="27">
        <f>SUM(G8:J8)</f>
        <v>-193611.5</v>
      </c>
      <c r="G8" s="27">
        <f>SUM(G9:G16)</f>
        <v>-49485</v>
      </c>
      <c r="H8" s="27">
        <f>SUM(H9:H16)</f>
        <v>-49300</v>
      </c>
      <c r="I8" s="27">
        <f>SUM(I9:I16)</f>
        <v>-49250</v>
      </c>
      <c r="J8" s="27">
        <f>SUM(J9:J16)</f>
        <v>-45576.5</v>
      </c>
      <c r="K8" s="67"/>
    </row>
    <row r="9" spans="1:11" s="68" customFormat="1" ht="20.100000000000001" customHeight="1">
      <c r="A9" s="34" t="s">
        <v>365</v>
      </c>
      <c r="B9" s="19">
        <v>1011</v>
      </c>
      <c r="C9" s="27">
        <v>-19885.900000000001</v>
      </c>
      <c r="D9" s="27">
        <v>-42100</v>
      </c>
      <c r="E9" s="27">
        <v>-42100</v>
      </c>
      <c r="F9" s="27">
        <f>SUM(G9:J9)</f>
        <v>-32100</v>
      </c>
      <c r="G9" s="27">
        <v>-8025</v>
      </c>
      <c r="H9" s="27">
        <v>-8025</v>
      </c>
      <c r="I9" s="27">
        <v>-8025</v>
      </c>
      <c r="J9" s="27">
        <v>-8025</v>
      </c>
      <c r="K9" s="67"/>
    </row>
    <row r="10" spans="1:11" s="68" customFormat="1" ht="20.100000000000001" customHeight="1">
      <c r="A10" s="34" t="s">
        <v>366</v>
      </c>
      <c r="B10" s="19">
        <v>1012</v>
      </c>
      <c r="C10" s="27">
        <v>-877.1</v>
      </c>
      <c r="D10" s="27">
        <v>-1357.2</v>
      </c>
      <c r="E10" s="27">
        <v>-1357.2</v>
      </c>
      <c r="F10" s="27">
        <f t="shared" ref="F10:F16" si="1">SUM(G10:J10)</f>
        <v>-2134</v>
      </c>
      <c r="G10" s="27">
        <v>-550</v>
      </c>
      <c r="H10" s="27">
        <v>-517</v>
      </c>
      <c r="I10" s="27">
        <v>-517</v>
      </c>
      <c r="J10" s="27">
        <v>-550</v>
      </c>
      <c r="K10" s="67"/>
    </row>
    <row r="11" spans="1:11" s="68" customFormat="1" ht="20.100000000000001" customHeight="1">
      <c r="A11" s="34" t="s">
        <v>367</v>
      </c>
      <c r="B11" s="19">
        <v>1013</v>
      </c>
      <c r="C11" s="27">
        <v>-61.3</v>
      </c>
      <c r="D11" s="27">
        <v>-60</v>
      </c>
      <c r="E11" s="27">
        <v>-60</v>
      </c>
      <c r="F11" s="27">
        <f t="shared" si="1"/>
        <v>-76</v>
      </c>
      <c r="G11" s="27">
        <v>-20</v>
      </c>
      <c r="H11" s="27">
        <v>-18</v>
      </c>
      <c r="I11" s="27">
        <v>-18</v>
      </c>
      <c r="J11" s="27">
        <v>-20</v>
      </c>
      <c r="K11" s="67"/>
    </row>
    <row r="12" spans="1:11" s="68" customFormat="1" ht="20.100000000000001" customHeight="1">
      <c r="A12" s="34" t="s">
        <v>5</v>
      </c>
      <c r="B12" s="19">
        <v>1014</v>
      </c>
      <c r="C12" s="27">
        <v>-78912.600000000006</v>
      </c>
      <c r="D12" s="27">
        <v>-101195.6</v>
      </c>
      <c r="E12" s="27">
        <v>-101195.6</v>
      </c>
      <c r="F12" s="27">
        <f t="shared" si="1"/>
        <v>-114970.1</v>
      </c>
      <c r="G12" s="27">
        <v>-29500</v>
      </c>
      <c r="H12" s="27">
        <v>-29500</v>
      </c>
      <c r="I12" s="27">
        <v>-29500</v>
      </c>
      <c r="J12" s="27">
        <v>-26470.1</v>
      </c>
      <c r="K12" s="67"/>
    </row>
    <row r="13" spans="1:11" s="68" customFormat="1" ht="20.100000000000001" customHeight="1">
      <c r="A13" s="34" t="s">
        <v>6</v>
      </c>
      <c r="B13" s="19">
        <v>1015</v>
      </c>
      <c r="C13" s="27">
        <v>-17433.2</v>
      </c>
      <c r="D13" s="27">
        <v>-22263</v>
      </c>
      <c r="E13" s="27">
        <v>-22263</v>
      </c>
      <c r="F13" s="27">
        <f t="shared" si="1"/>
        <v>-25293.4</v>
      </c>
      <c r="G13" s="27">
        <v>-6490</v>
      </c>
      <c r="H13" s="27">
        <v>-6490</v>
      </c>
      <c r="I13" s="27">
        <v>-6490</v>
      </c>
      <c r="J13" s="27">
        <v>-5823.4</v>
      </c>
      <c r="K13" s="67"/>
    </row>
    <row r="14" spans="1:11" s="68" customFormat="1" ht="57" customHeight="1">
      <c r="A14" s="34" t="s">
        <v>368</v>
      </c>
      <c r="B14" s="19">
        <v>1016</v>
      </c>
      <c r="C14" s="27">
        <v>-1344</v>
      </c>
      <c r="D14" s="27">
        <v>-16982.2</v>
      </c>
      <c r="E14" s="27">
        <v>-16982.2</v>
      </c>
      <c r="F14" s="27">
        <f t="shared" si="1"/>
        <v>-10982.2</v>
      </c>
      <c r="G14" s="27">
        <v>-2900</v>
      </c>
      <c r="H14" s="27">
        <v>-2700</v>
      </c>
      <c r="I14" s="27">
        <v>-2700</v>
      </c>
      <c r="J14" s="27">
        <v>-2682.2</v>
      </c>
      <c r="K14" s="67"/>
    </row>
    <row r="15" spans="1:11" s="68" customFormat="1" ht="20.100000000000001" customHeight="1">
      <c r="A15" s="34" t="s">
        <v>369</v>
      </c>
      <c r="B15" s="19">
        <v>1017</v>
      </c>
      <c r="C15" s="27">
        <v>0</v>
      </c>
      <c r="D15" s="27">
        <v>0</v>
      </c>
      <c r="E15" s="27">
        <v>0</v>
      </c>
      <c r="F15" s="27">
        <f t="shared" si="1"/>
        <v>0</v>
      </c>
      <c r="G15" s="27"/>
      <c r="H15" s="27"/>
      <c r="I15" s="27"/>
      <c r="J15" s="27"/>
      <c r="K15" s="67"/>
    </row>
    <row r="16" spans="1:11" s="68" customFormat="1" ht="45" customHeight="1">
      <c r="A16" s="34" t="s">
        <v>498</v>
      </c>
      <c r="B16" s="19">
        <v>1018</v>
      </c>
      <c r="C16" s="27">
        <v>-17964.400000000001</v>
      </c>
      <c r="D16" s="27">
        <v>-8090</v>
      </c>
      <c r="E16" s="27">
        <v>-8090</v>
      </c>
      <c r="F16" s="27">
        <f t="shared" si="1"/>
        <v>-8055.8</v>
      </c>
      <c r="G16" s="27">
        <v>-2000</v>
      </c>
      <c r="H16" s="27">
        <v>-2050</v>
      </c>
      <c r="I16" s="27">
        <v>-2000</v>
      </c>
      <c r="J16" s="27">
        <v>-2005.8</v>
      </c>
      <c r="K16" s="67"/>
    </row>
    <row r="17" spans="1:11" s="1" customFormat="1" ht="20.100000000000001" customHeight="1">
      <c r="A17" s="69" t="s">
        <v>25</v>
      </c>
      <c r="B17" s="70">
        <v>1020</v>
      </c>
      <c r="C17" s="30">
        <f>SUM(C7,C8)</f>
        <v>17000.600000000006</v>
      </c>
      <c r="D17" s="30">
        <v>14465</v>
      </c>
      <c r="E17" s="30">
        <v>14465</v>
      </c>
      <c r="F17" s="30">
        <f t="shared" ref="F17:J17" si="2">SUM(F7,F8)</f>
        <v>14311.600000000006</v>
      </c>
      <c r="G17" s="30">
        <f t="shared" si="2"/>
        <v>3670.5</v>
      </c>
      <c r="H17" s="30">
        <f t="shared" si="2"/>
        <v>3669.5</v>
      </c>
      <c r="I17" s="30">
        <f t="shared" si="2"/>
        <v>3669.5</v>
      </c>
      <c r="J17" s="30">
        <f t="shared" si="2"/>
        <v>3302.0999999999985</v>
      </c>
      <c r="K17" s="66"/>
    </row>
    <row r="18" spans="1:11" ht="20.100000000000001" customHeight="1">
      <c r="A18" s="34" t="s">
        <v>174</v>
      </c>
      <c r="B18" s="14">
        <v>1030</v>
      </c>
      <c r="C18" s="27">
        <f>SUM(C19:C38,C40)</f>
        <v>-5364.4</v>
      </c>
      <c r="D18" s="27">
        <v>-14465</v>
      </c>
      <c r="E18" s="27">
        <v>-14465</v>
      </c>
      <c r="F18" s="27">
        <f t="shared" ref="F18:F73" si="3">SUM(G18:J18)</f>
        <v>-14311.6</v>
      </c>
      <c r="G18" s="27">
        <f>SUM(G19:G39,G40)</f>
        <v>-3670.5</v>
      </c>
      <c r="H18" s="27">
        <f>SUM(H19:H39,H40)</f>
        <v>-3669.5</v>
      </c>
      <c r="I18" s="27">
        <f>SUM(I19:I39,I40)</f>
        <v>-3669.5</v>
      </c>
      <c r="J18" s="27">
        <f>SUM(J19:J39,J40)</f>
        <v>-3302.1</v>
      </c>
      <c r="K18" s="67"/>
    </row>
    <row r="19" spans="1:11" ht="32.25" customHeight="1">
      <c r="A19" s="34" t="s">
        <v>103</v>
      </c>
      <c r="B19" s="14">
        <v>1031</v>
      </c>
      <c r="C19" s="27" t="s">
        <v>232</v>
      </c>
      <c r="D19" s="27">
        <v>0</v>
      </c>
      <c r="E19" s="27">
        <v>0</v>
      </c>
      <c r="F19" s="27">
        <f t="shared" si="3"/>
        <v>0</v>
      </c>
      <c r="G19" s="27"/>
      <c r="H19" s="27"/>
      <c r="I19" s="27"/>
      <c r="J19" s="27"/>
      <c r="K19" s="67"/>
    </row>
    <row r="20" spans="1:11" ht="20.100000000000001" customHeight="1">
      <c r="A20" s="34" t="s">
        <v>389</v>
      </c>
      <c r="B20" s="14">
        <v>1032</v>
      </c>
      <c r="C20" s="27"/>
      <c r="D20" s="27">
        <v>0</v>
      </c>
      <c r="E20" s="27">
        <v>0</v>
      </c>
      <c r="F20" s="27">
        <f t="shared" si="3"/>
        <v>0</v>
      </c>
      <c r="G20" s="27"/>
      <c r="H20" s="27"/>
      <c r="I20" s="27"/>
      <c r="J20" s="27"/>
      <c r="K20" s="67"/>
    </row>
    <row r="21" spans="1:11" ht="20.100000000000001" customHeight="1">
      <c r="A21" s="34" t="s">
        <v>390</v>
      </c>
      <c r="B21" s="14">
        <v>1033</v>
      </c>
      <c r="C21" s="27"/>
      <c r="D21" s="27">
        <v>0</v>
      </c>
      <c r="E21" s="27">
        <v>0</v>
      </c>
      <c r="F21" s="27">
        <f t="shared" si="3"/>
        <v>0</v>
      </c>
      <c r="G21" s="27"/>
      <c r="H21" s="27"/>
      <c r="I21" s="27"/>
      <c r="J21" s="27"/>
      <c r="K21" s="67"/>
    </row>
    <row r="22" spans="1:11" ht="20.100000000000001" customHeight="1">
      <c r="A22" s="34" t="s">
        <v>23</v>
      </c>
      <c r="B22" s="14">
        <v>1034</v>
      </c>
      <c r="C22" s="27" t="s">
        <v>232</v>
      </c>
      <c r="D22" s="27">
        <v>0</v>
      </c>
      <c r="E22" s="27">
        <v>0</v>
      </c>
      <c r="F22" s="27">
        <f t="shared" si="3"/>
        <v>0</v>
      </c>
      <c r="G22" s="27"/>
      <c r="H22" s="27"/>
      <c r="I22" s="27" t="s">
        <v>232</v>
      </c>
      <c r="J22" s="27"/>
      <c r="K22" s="67"/>
    </row>
    <row r="23" spans="1:11" ht="20.100000000000001" customHeight="1">
      <c r="A23" s="34" t="s">
        <v>24</v>
      </c>
      <c r="B23" s="14">
        <v>1035</v>
      </c>
      <c r="C23" s="71" t="s">
        <v>232</v>
      </c>
      <c r="D23" s="27">
        <v>0</v>
      </c>
      <c r="E23" s="27">
        <v>0</v>
      </c>
      <c r="F23" s="27">
        <f t="shared" si="3"/>
        <v>0</v>
      </c>
      <c r="G23" s="27" t="s">
        <v>232</v>
      </c>
      <c r="H23" s="27" t="s">
        <v>232</v>
      </c>
      <c r="I23" s="27" t="s">
        <v>232</v>
      </c>
      <c r="J23" s="27" t="s">
        <v>232</v>
      </c>
      <c r="K23" s="67"/>
    </row>
    <row r="24" spans="1:11" s="68" customFormat="1" ht="20.100000000000001" customHeight="1">
      <c r="A24" s="34" t="s">
        <v>37</v>
      </c>
      <c r="B24" s="72">
        <v>1036</v>
      </c>
      <c r="C24" s="27">
        <v>-44</v>
      </c>
      <c r="D24" s="27">
        <v>-50</v>
      </c>
      <c r="E24" s="27">
        <v>-50</v>
      </c>
      <c r="F24" s="27">
        <f t="shared" si="3"/>
        <v>-50</v>
      </c>
      <c r="G24" s="27">
        <v>-12.5</v>
      </c>
      <c r="H24" s="27">
        <v>-12.5</v>
      </c>
      <c r="I24" s="27">
        <v>-12.5</v>
      </c>
      <c r="J24" s="27">
        <v>-12.5</v>
      </c>
      <c r="K24" s="67"/>
    </row>
    <row r="25" spans="1:11" s="68" customFormat="1" ht="20.100000000000001" customHeight="1">
      <c r="A25" s="34" t="s">
        <v>38</v>
      </c>
      <c r="B25" s="72">
        <v>1037</v>
      </c>
      <c r="C25" s="27">
        <v>-133</v>
      </c>
      <c r="D25" s="27">
        <v>-150</v>
      </c>
      <c r="E25" s="27">
        <v>-150</v>
      </c>
      <c r="F25" s="27">
        <f t="shared" si="3"/>
        <v>-150</v>
      </c>
      <c r="G25" s="27">
        <v>-37.5</v>
      </c>
      <c r="H25" s="27">
        <v>-37.5</v>
      </c>
      <c r="I25" s="27">
        <v>-37.5</v>
      </c>
      <c r="J25" s="27">
        <v>-37.5</v>
      </c>
      <c r="K25" s="67"/>
    </row>
    <row r="26" spans="1:11" s="68" customFormat="1" ht="20.100000000000001" customHeight="1">
      <c r="A26" s="34" t="s">
        <v>39</v>
      </c>
      <c r="B26" s="72">
        <v>1038</v>
      </c>
      <c r="C26" s="27">
        <v>-4008</v>
      </c>
      <c r="D26" s="27">
        <v>-11427.4</v>
      </c>
      <c r="E26" s="27">
        <v>-11427.4</v>
      </c>
      <c r="F26" s="27">
        <f t="shared" si="3"/>
        <v>-11301.6</v>
      </c>
      <c r="G26" s="27">
        <v>-2900</v>
      </c>
      <c r="H26" s="27">
        <v>-2900</v>
      </c>
      <c r="I26" s="27">
        <v>-2900</v>
      </c>
      <c r="J26" s="27">
        <v>-2601.6</v>
      </c>
      <c r="K26" s="67"/>
    </row>
    <row r="27" spans="1:11" s="68" customFormat="1" ht="20.100000000000001" customHeight="1">
      <c r="A27" s="34" t="s">
        <v>40</v>
      </c>
      <c r="B27" s="72">
        <v>1039</v>
      </c>
      <c r="C27" s="27">
        <v>-897.1</v>
      </c>
      <c r="D27" s="27">
        <v>-2514</v>
      </c>
      <c r="E27" s="27">
        <v>-2514</v>
      </c>
      <c r="F27" s="27">
        <f t="shared" si="3"/>
        <v>-2486.4</v>
      </c>
      <c r="G27" s="27">
        <v>-638</v>
      </c>
      <c r="H27" s="27">
        <v>-638</v>
      </c>
      <c r="I27" s="27">
        <v>-638</v>
      </c>
      <c r="J27" s="27">
        <v>-572.4</v>
      </c>
      <c r="K27" s="67"/>
    </row>
    <row r="28" spans="1:11" s="68" customFormat="1" ht="42" customHeight="1">
      <c r="A28" s="34" t="s">
        <v>41</v>
      </c>
      <c r="B28" s="14">
        <v>1040</v>
      </c>
      <c r="C28" s="27">
        <v>0</v>
      </c>
      <c r="D28" s="27">
        <v>0</v>
      </c>
      <c r="E28" s="27">
        <v>0</v>
      </c>
      <c r="F28" s="27">
        <f t="shared" si="3"/>
        <v>0</v>
      </c>
      <c r="G28" s="27"/>
      <c r="H28" s="27"/>
      <c r="I28" s="27"/>
      <c r="J28" s="27"/>
      <c r="K28" s="67"/>
    </row>
    <row r="29" spans="1:11" s="68" customFormat="1" ht="42" customHeight="1">
      <c r="A29" s="34" t="s">
        <v>42</v>
      </c>
      <c r="B29" s="72">
        <v>1041</v>
      </c>
      <c r="C29" s="27"/>
      <c r="D29" s="27">
        <v>0</v>
      </c>
      <c r="E29" s="27">
        <v>0</v>
      </c>
      <c r="F29" s="27">
        <f t="shared" si="3"/>
        <v>0</v>
      </c>
      <c r="G29" s="27"/>
      <c r="H29" s="27"/>
      <c r="I29" s="27"/>
      <c r="J29" s="27"/>
      <c r="K29" s="67"/>
    </row>
    <row r="30" spans="1:11" s="68" customFormat="1" ht="31.5">
      <c r="A30" s="34" t="s">
        <v>43</v>
      </c>
      <c r="B30" s="14">
        <v>1042</v>
      </c>
      <c r="C30" s="27" t="s">
        <v>232</v>
      </c>
      <c r="D30" s="27">
        <v>0</v>
      </c>
      <c r="E30" s="27">
        <v>0</v>
      </c>
      <c r="F30" s="27">
        <f t="shared" si="3"/>
        <v>0</v>
      </c>
      <c r="G30" s="27" t="s">
        <v>232</v>
      </c>
      <c r="H30" s="27" t="s">
        <v>232</v>
      </c>
      <c r="I30" s="27" t="s">
        <v>232</v>
      </c>
      <c r="J30" s="27" t="s">
        <v>232</v>
      </c>
      <c r="K30" s="67"/>
    </row>
    <row r="31" spans="1:11" s="68" customFormat="1" ht="20.100000000000001" customHeight="1">
      <c r="A31" s="34" t="s">
        <v>44</v>
      </c>
      <c r="B31" s="14">
        <v>1043</v>
      </c>
      <c r="C31" s="27" t="s">
        <v>232</v>
      </c>
      <c r="D31" s="27">
        <v>0</v>
      </c>
      <c r="E31" s="27">
        <v>0</v>
      </c>
      <c r="F31" s="27">
        <f t="shared" si="3"/>
        <v>0</v>
      </c>
      <c r="G31" s="27" t="s">
        <v>232</v>
      </c>
      <c r="H31" s="27" t="s">
        <v>232</v>
      </c>
      <c r="I31" s="27" t="s">
        <v>232</v>
      </c>
      <c r="J31" s="27" t="s">
        <v>232</v>
      </c>
      <c r="K31" s="67"/>
    </row>
    <row r="32" spans="1:11" s="68" customFormat="1" ht="20.100000000000001" customHeight="1">
      <c r="A32" s="34" t="s">
        <v>45</v>
      </c>
      <c r="B32" s="14">
        <v>1044</v>
      </c>
      <c r="C32" s="27" t="s">
        <v>232</v>
      </c>
      <c r="D32" s="27">
        <v>0</v>
      </c>
      <c r="E32" s="27">
        <v>0</v>
      </c>
      <c r="F32" s="27">
        <f t="shared" si="3"/>
        <v>0</v>
      </c>
      <c r="G32" s="27"/>
      <c r="H32" s="27"/>
      <c r="I32" s="27"/>
      <c r="J32" s="27"/>
      <c r="K32" s="67"/>
    </row>
    <row r="33" spans="1:11" s="68" customFormat="1" ht="20.100000000000001" customHeight="1">
      <c r="A33" s="34" t="s">
        <v>62</v>
      </c>
      <c r="B33" s="72">
        <v>1045</v>
      </c>
      <c r="C33" s="27">
        <v>-72</v>
      </c>
      <c r="D33" s="27">
        <v>-75</v>
      </c>
      <c r="E33" s="27">
        <v>-75</v>
      </c>
      <c r="F33" s="27">
        <f t="shared" si="3"/>
        <v>-75</v>
      </c>
      <c r="G33" s="27">
        <v>-20</v>
      </c>
      <c r="H33" s="27">
        <v>-19</v>
      </c>
      <c r="I33" s="27">
        <v>-19</v>
      </c>
      <c r="J33" s="27">
        <v>-17</v>
      </c>
      <c r="K33" s="67"/>
    </row>
    <row r="34" spans="1:11" s="68" customFormat="1" ht="20.100000000000001" customHeight="1">
      <c r="A34" s="34" t="s">
        <v>46</v>
      </c>
      <c r="B34" s="14">
        <v>1046</v>
      </c>
      <c r="C34" s="73" t="s">
        <v>232</v>
      </c>
      <c r="D34" s="27">
        <v>0</v>
      </c>
      <c r="E34" s="27">
        <v>0</v>
      </c>
      <c r="F34" s="27">
        <f t="shared" si="3"/>
        <v>0</v>
      </c>
      <c r="G34" s="27" t="s">
        <v>232</v>
      </c>
      <c r="H34" s="27" t="s">
        <v>232</v>
      </c>
      <c r="I34" s="27" t="s">
        <v>232</v>
      </c>
      <c r="J34" s="27" t="s">
        <v>232</v>
      </c>
      <c r="K34" s="67"/>
    </row>
    <row r="35" spans="1:11" s="68" customFormat="1" ht="20.100000000000001" customHeight="1">
      <c r="A35" s="34" t="s">
        <v>47</v>
      </c>
      <c r="B35" s="14">
        <v>1047</v>
      </c>
      <c r="C35" s="27" t="s">
        <v>232</v>
      </c>
      <c r="D35" s="27">
        <v>0</v>
      </c>
      <c r="E35" s="27">
        <v>0</v>
      </c>
      <c r="F35" s="27">
        <f t="shared" si="3"/>
        <v>0</v>
      </c>
      <c r="G35" s="27" t="s">
        <v>232</v>
      </c>
      <c r="H35" s="27" t="s">
        <v>232</v>
      </c>
      <c r="I35" s="27" t="s">
        <v>232</v>
      </c>
      <c r="J35" s="27" t="s">
        <v>232</v>
      </c>
      <c r="K35" s="67"/>
    </row>
    <row r="36" spans="1:11" s="68" customFormat="1" ht="31.5">
      <c r="A36" s="34" t="s">
        <v>48</v>
      </c>
      <c r="B36" s="14">
        <v>1048</v>
      </c>
      <c r="C36" s="27" t="s">
        <v>232</v>
      </c>
      <c r="D36" s="27">
        <v>0</v>
      </c>
      <c r="E36" s="27">
        <v>0</v>
      </c>
      <c r="F36" s="27">
        <f>SUM(G36:J36)</f>
        <v>0</v>
      </c>
      <c r="G36" s="27"/>
      <c r="H36" s="27"/>
      <c r="I36" s="27"/>
      <c r="J36" s="27"/>
      <c r="K36" s="67"/>
    </row>
    <row r="37" spans="1:11" s="68" customFormat="1" ht="20.100000000000001" customHeight="1">
      <c r="A37" s="34" t="s">
        <v>49</v>
      </c>
      <c r="B37" s="14">
        <v>1049</v>
      </c>
      <c r="C37" s="27">
        <v>-53.4</v>
      </c>
      <c r="D37" s="27">
        <v>-60</v>
      </c>
      <c r="E37" s="27">
        <v>-60</v>
      </c>
      <c r="F37" s="27">
        <f t="shared" si="3"/>
        <v>-60</v>
      </c>
      <c r="G37" s="27">
        <v>-15</v>
      </c>
      <c r="H37" s="27">
        <v>-15</v>
      </c>
      <c r="I37" s="27">
        <v>-15</v>
      </c>
      <c r="J37" s="27">
        <v>-15</v>
      </c>
      <c r="K37" s="67"/>
    </row>
    <row r="38" spans="1:11" s="68" customFormat="1" ht="42.75" customHeight="1">
      <c r="A38" s="34" t="s">
        <v>79</v>
      </c>
      <c r="B38" s="14">
        <v>1050</v>
      </c>
      <c r="C38" s="27" t="s">
        <v>232</v>
      </c>
      <c r="D38" s="27">
        <v>0</v>
      </c>
      <c r="E38" s="27">
        <v>0</v>
      </c>
      <c r="F38" s="27">
        <f t="shared" si="3"/>
        <v>0</v>
      </c>
      <c r="G38" s="27" t="s">
        <v>232</v>
      </c>
      <c r="H38" s="27" t="s">
        <v>232</v>
      </c>
      <c r="I38" s="27" t="s">
        <v>232</v>
      </c>
      <c r="J38" s="27" t="s">
        <v>232</v>
      </c>
      <c r="K38" s="67"/>
    </row>
    <row r="39" spans="1:11" s="68" customFormat="1" ht="20.100000000000001" customHeight="1">
      <c r="A39" s="34" t="s">
        <v>50</v>
      </c>
      <c r="B39" s="11" t="s">
        <v>276</v>
      </c>
      <c r="C39" s="27" t="s">
        <v>232</v>
      </c>
      <c r="D39" s="27">
        <v>0</v>
      </c>
      <c r="E39" s="27">
        <v>0</v>
      </c>
      <c r="F39" s="27">
        <f t="shared" si="3"/>
        <v>0</v>
      </c>
      <c r="G39" s="27"/>
      <c r="H39" s="27"/>
      <c r="I39" s="27"/>
      <c r="J39" s="27"/>
      <c r="K39" s="67"/>
    </row>
    <row r="40" spans="1:11" s="68" customFormat="1" ht="43.5" customHeight="1">
      <c r="A40" s="34" t="s">
        <v>499</v>
      </c>
      <c r="B40" s="14">
        <v>1051</v>
      </c>
      <c r="C40" s="27">
        <v>-156.9</v>
      </c>
      <c r="D40" s="27">
        <v>-188.6</v>
      </c>
      <c r="E40" s="27">
        <v>-188.6</v>
      </c>
      <c r="F40" s="27">
        <f t="shared" si="3"/>
        <v>-188.6</v>
      </c>
      <c r="G40" s="27">
        <v>-47.5</v>
      </c>
      <c r="H40" s="27">
        <v>-47.5</v>
      </c>
      <c r="I40" s="27">
        <v>-47.5</v>
      </c>
      <c r="J40" s="27">
        <v>-46.1</v>
      </c>
      <c r="K40" s="67"/>
    </row>
    <row r="41" spans="1:11" ht="20.100000000000001" customHeight="1">
      <c r="A41" s="34" t="s">
        <v>175</v>
      </c>
      <c r="B41" s="14">
        <v>1060</v>
      </c>
      <c r="C41" s="71">
        <f>SUM(C42:C48)</f>
        <v>0</v>
      </c>
      <c r="D41" s="71">
        <v>0</v>
      </c>
      <c r="E41" s="71">
        <v>0</v>
      </c>
      <c r="F41" s="27">
        <f t="shared" si="3"/>
        <v>0</v>
      </c>
      <c r="G41" s="27">
        <f t="shared" ref="G41:J41" si="4">SUM(G42:G48)</f>
        <v>0</v>
      </c>
      <c r="H41" s="27">
        <f t="shared" si="4"/>
        <v>0</v>
      </c>
      <c r="I41" s="27">
        <f t="shared" si="4"/>
        <v>0</v>
      </c>
      <c r="J41" s="27">
        <f t="shared" si="4"/>
        <v>0</v>
      </c>
      <c r="K41" s="67"/>
    </row>
    <row r="42" spans="1:11" s="68" customFormat="1" ht="20.100000000000001" customHeight="1">
      <c r="A42" s="34" t="s">
        <v>143</v>
      </c>
      <c r="B42" s="72">
        <v>1061</v>
      </c>
      <c r="C42" s="27"/>
      <c r="D42" s="27">
        <v>0</v>
      </c>
      <c r="E42" s="27">
        <v>0</v>
      </c>
      <c r="F42" s="74">
        <f t="shared" si="3"/>
        <v>0</v>
      </c>
      <c r="G42" s="27"/>
      <c r="H42" s="27"/>
      <c r="I42" s="27"/>
      <c r="J42" s="27"/>
      <c r="K42" s="67"/>
    </row>
    <row r="43" spans="1:11" s="68" customFormat="1" ht="20.100000000000001" customHeight="1">
      <c r="A43" s="34" t="s">
        <v>388</v>
      </c>
      <c r="B43" s="72">
        <v>1062</v>
      </c>
      <c r="C43" s="73"/>
      <c r="D43" s="27">
        <v>0</v>
      </c>
      <c r="E43" s="27">
        <v>0</v>
      </c>
      <c r="F43" s="74">
        <f t="shared" si="3"/>
        <v>0</v>
      </c>
      <c r="G43" s="27"/>
      <c r="H43" s="27"/>
      <c r="I43" s="27"/>
      <c r="J43" s="27"/>
      <c r="K43" s="67"/>
    </row>
    <row r="44" spans="1:11" s="68" customFormat="1" ht="20.100000000000001" customHeight="1">
      <c r="A44" s="34" t="s">
        <v>39</v>
      </c>
      <c r="B44" s="72">
        <v>1063</v>
      </c>
      <c r="C44" s="73"/>
      <c r="D44" s="27">
        <v>0</v>
      </c>
      <c r="E44" s="27">
        <v>0</v>
      </c>
      <c r="F44" s="74">
        <f t="shared" si="3"/>
        <v>0</v>
      </c>
      <c r="G44" s="27"/>
      <c r="H44" s="27"/>
      <c r="I44" s="27"/>
      <c r="J44" s="27"/>
      <c r="K44" s="67"/>
    </row>
    <row r="45" spans="1:11" s="68" customFormat="1" ht="20.100000000000001" customHeight="1">
      <c r="A45" s="34" t="s">
        <v>40</v>
      </c>
      <c r="B45" s="72">
        <v>1064</v>
      </c>
      <c r="C45" s="73"/>
      <c r="D45" s="27">
        <v>0</v>
      </c>
      <c r="E45" s="27">
        <v>0</v>
      </c>
      <c r="F45" s="74">
        <f t="shared" si="3"/>
        <v>0</v>
      </c>
      <c r="G45" s="27">
        <f>G44*22%</f>
        <v>0</v>
      </c>
      <c r="H45" s="27">
        <f>H44*22%</f>
        <v>0</v>
      </c>
      <c r="I45" s="27">
        <f>I44*22%</f>
        <v>0</v>
      </c>
      <c r="J45" s="27">
        <f>J44*22%</f>
        <v>0</v>
      </c>
      <c r="K45" s="67"/>
    </row>
    <row r="46" spans="1:11" s="68" customFormat="1" ht="19.5" customHeight="1">
      <c r="A46" s="34" t="s">
        <v>61</v>
      </c>
      <c r="B46" s="14">
        <v>1065</v>
      </c>
      <c r="C46" s="73" t="s">
        <v>232</v>
      </c>
      <c r="D46" s="27">
        <v>0</v>
      </c>
      <c r="E46" s="27">
        <v>0</v>
      </c>
      <c r="F46" s="27">
        <f t="shared" si="3"/>
        <v>0</v>
      </c>
      <c r="G46" s="27" t="s">
        <v>232</v>
      </c>
      <c r="H46" s="27" t="s">
        <v>232</v>
      </c>
      <c r="I46" s="27" t="s">
        <v>232</v>
      </c>
      <c r="J46" s="27" t="s">
        <v>232</v>
      </c>
      <c r="K46" s="67"/>
    </row>
    <row r="47" spans="1:11" s="68" customFormat="1" ht="20.100000000000001" customHeight="1">
      <c r="A47" s="34" t="s">
        <v>396</v>
      </c>
      <c r="B47" s="14">
        <v>1066</v>
      </c>
      <c r="C47" s="27"/>
      <c r="D47" s="27">
        <v>0</v>
      </c>
      <c r="E47" s="27">
        <v>0</v>
      </c>
      <c r="F47" s="27">
        <f t="shared" si="3"/>
        <v>0</v>
      </c>
      <c r="G47" s="27"/>
      <c r="H47" s="27"/>
      <c r="I47" s="27"/>
      <c r="J47" s="27"/>
      <c r="K47" s="67"/>
    </row>
    <row r="48" spans="1:11" s="68" customFormat="1" ht="20.100000000000001" customHeight="1">
      <c r="A48" s="34" t="s">
        <v>401</v>
      </c>
      <c r="B48" s="14">
        <v>1067</v>
      </c>
      <c r="C48" s="27"/>
      <c r="D48" s="27">
        <v>0</v>
      </c>
      <c r="E48" s="27">
        <v>0</v>
      </c>
      <c r="F48" s="27">
        <f>SUM(G48:J48)</f>
        <v>0</v>
      </c>
      <c r="G48" s="27"/>
      <c r="H48" s="27"/>
      <c r="I48" s="27"/>
      <c r="J48" s="27"/>
      <c r="K48" s="67"/>
    </row>
    <row r="49" spans="1:11" s="68" customFormat="1" ht="20.100000000000001" customHeight="1">
      <c r="A49" s="34" t="s">
        <v>277</v>
      </c>
      <c r="B49" s="14">
        <v>1070</v>
      </c>
      <c r="C49" s="27">
        <f>SUM(C50:C52)</f>
        <v>27323.3</v>
      </c>
      <c r="D49" s="27">
        <v>17732.7</v>
      </c>
      <c r="E49" s="27">
        <v>17732.7</v>
      </c>
      <c r="F49" s="27">
        <f t="shared" si="3"/>
        <v>20425</v>
      </c>
      <c r="G49" s="27">
        <f t="shared" ref="G49:J49" si="5">SUM(G50:G52)</f>
        <v>8505</v>
      </c>
      <c r="H49" s="27">
        <f t="shared" si="5"/>
        <v>3163.7</v>
      </c>
      <c r="I49" s="27">
        <f t="shared" si="5"/>
        <v>3163.7</v>
      </c>
      <c r="J49" s="27">
        <f t="shared" si="5"/>
        <v>5592.6</v>
      </c>
      <c r="K49" s="67"/>
    </row>
    <row r="50" spans="1:11" s="68" customFormat="1" ht="20.100000000000001" customHeight="1">
      <c r="A50" s="34" t="s">
        <v>479</v>
      </c>
      <c r="B50" s="14">
        <v>1071</v>
      </c>
      <c r="C50" s="27">
        <v>2275</v>
      </c>
      <c r="D50" s="27">
        <v>0</v>
      </c>
      <c r="E50" s="27">
        <v>0</v>
      </c>
      <c r="F50" s="27">
        <f t="shared" si="3"/>
        <v>0</v>
      </c>
      <c r="G50" s="27"/>
      <c r="H50" s="27"/>
      <c r="I50" s="27"/>
      <c r="J50" s="27"/>
      <c r="K50" s="67"/>
    </row>
    <row r="51" spans="1:11" s="68" customFormat="1" ht="47.25">
      <c r="A51" s="75" t="s">
        <v>482</v>
      </c>
      <c r="B51" s="14">
        <v>1072</v>
      </c>
      <c r="C51" s="27">
        <v>10722.3</v>
      </c>
      <c r="D51" s="27">
        <v>11725.9</v>
      </c>
      <c r="E51" s="27">
        <v>11725.9</v>
      </c>
      <c r="F51" s="27">
        <f t="shared" si="3"/>
        <v>14417.900000000001</v>
      </c>
      <c r="G51" s="27">
        <v>6905</v>
      </c>
      <c r="H51" s="27">
        <v>1703.7</v>
      </c>
      <c r="I51" s="27">
        <v>1703.7</v>
      </c>
      <c r="J51" s="27">
        <v>4105.5</v>
      </c>
      <c r="K51" s="67"/>
    </row>
    <row r="52" spans="1:11" s="68" customFormat="1">
      <c r="A52" s="34" t="s">
        <v>430</v>
      </c>
      <c r="B52" s="14">
        <v>1073</v>
      </c>
      <c r="C52" s="27">
        <v>14326</v>
      </c>
      <c r="D52" s="27">
        <v>6006.8</v>
      </c>
      <c r="E52" s="27">
        <v>6006.8</v>
      </c>
      <c r="F52" s="27">
        <f t="shared" si="3"/>
        <v>6007.1</v>
      </c>
      <c r="G52" s="27">
        <v>1600</v>
      </c>
      <c r="H52" s="27">
        <v>1460</v>
      </c>
      <c r="I52" s="27">
        <v>1460</v>
      </c>
      <c r="J52" s="27">
        <v>1487.1</v>
      </c>
      <c r="K52" s="67"/>
    </row>
    <row r="53" spans="1:11" s="68" customFormat="1">
      <c r="A53" s="76" t="s">
        <v>81</v>
      </c>
      <c r="B53" s="14">
        <v>1080</v>
      </c>
      <c r="C53" s="27">
        <f>SUM(C54:C59)</f>
        <v>-17792.599999999999</v>
      </c>
      <c r="D53" s="27">
        <v>-17732.7</v>
      </c>
      <c r="E53" s="27">
        <v>-17732.7</v>
      </c>
      <c r="F53" s="27">
        <f t="shared" si="3"/>
        <v>-20425</v>
      </c>
      <c r="G53" s="27">
        <f>SUM(G54:G59)</f>
        <v>-8505</v>
      </c>
      <c r="H53" s="27">
        <f>SUM(H54:H59)</f>
        <v>-3163.7</v>
      </c>
      <c r="I53" s="27">
        <f>SUM(I54:I59)</f>
        <v>-3163.7</v>
      </c>
      <c r="J53" s="27">
        <f>SUM(J54:J59)</f>
        <v>-5592.6</v>
      </c>
      <c r="K53" s="67"/>
    </row>
    <row r="54" spans="1:11" s="68" customFormat="1" ht="20.100000000000001" customHeight="1">
      <c r="A54" s="34" t="s">
        <v>170</v>
      </c>
      <c r="B54" s="14">
        <v>1081</v>
      </c>
      <c r="C54" s="27" t="s">
        <v>232</v>
      </c>
      <c r="D54" s="27">
        <v>0</v>
      </c>
      <c r="E54" s="27">
        <v>0</v>
      </c>
      <c r="F54" s="27">
        <f t="shared" si="3"/>
        <v>0</v>
      </c>
      <c r="G54" s="27" t="s">
        <v>232</v>
      </c>
      <c r="H54" s="27" t="s">
        <v>232</v>
      </c>
      <c r="I54" s="27" t="s">
        <v>232</v>
      </c>
      <c r="J54" s="27" t="s">
        <v>232</v>
      </c>
      <c r="K54" s="67"/>
    </row>
    <row r="55" spans="1:11" s="68" customFormat="1" ht="47.25">
      <c r="A55" s="75" t="s">
        <v>482</v>
      </c>
      <c r="B55" s="14">
        <v>1082</v>
      </c>
      <c r="C55" s="27">
        <v>-11082.6</v>
      </c>
      <c r="D55" s="27">
        <v>-11725.9</v>
      </c>
      <c r="E55" s="27">
        <v>-11725.9</v>
      </c>
      <c r="F55" s="27">
        <f t="shared" si="3"/>
        <v>-14417.900000000001</v>
      </c>
      <c r="G55" s="27">
        <v>-6905</v>
      </c>
      <c r="H55" s="27">
        <v>-1703.7</v>
      </c>
      <c r="I55" s="27">
        <v>-1703.7</v>
      </c>
      <c r="J55" s="27">
        <v>-4105.5</v>
      </c>
      <c r="K55" s="67"/>
    </row>
    <row r="56" spans="1:11" s="68" customFormat="1" ht="20.100000000000001" customHeight="1">
      <c r="A56" s="34" t="s">
        <v>69</v>
      </c>
      <c r="B56" s="14">
        <v>1083</v>
      </c>
      <c r="C56" s="27">
        <v>-141.4</v>
      </c>
      <c r="D56" s="27">
        <v>0</v>
      </c>
      <c r="E56" s="27">
        <v>0</v>
      </c>
      <c r="F56" s="27">
        <f t="shared" si="3"/>
        <v>0</v>
      </c>
      <c r="G56" s="27" t="s">
        <v>232</v>
      </c>
      <c r="H56" s="27" t="s">
        <v>232</v>
      </c>
      <c r="I56" s="27" t="s">
        <v>232</v>
      </c>
      <c r="J56" s="27" t="s">
        <v>232</v>
      </c>
      <c r="K56" s="67"/>
    </row>
    <row r="57" spans="1:11" s="68" customFormat="1" ht="20.100000000000001" customHeight="1">
      <c r="A57" s="34" t="s">
        <v>51</v>
      </c>
      <c r="B57" s="14">
        <v>1084</v>
      </c>
      <c r="C57" s="27" t="s">
        <v>232</v>
      </c>
      <c r="D57" s="27">
        <v>0</v>
      </c>
      <c r="E57" s="27">
        <v>0</v>
      </c>
      <c r="F57" s="27">
        <f t="shared" si="3"/>
        <v>0</v>
      </c>
      <c r="G57" s="27" t="s">
        <v>232</v>
      </c>
      <c r="H57" s="27" t="s">
        <v>232</v>
      </c>
      <c r="I57" s="27" t="s">
        <v>232</v>
      </c>
      <c r="J57" s="27" t="s">
        <v>232</v>
      </c>
      <c r="K57" s="67"/>
    </row>
    <row r="58" spans="1:11" s="68" customFormat="1" ht="20.100000000000001" customHeight="1">
      <c r="A58" s="34" t="s">
        <v>60</v>
      </c>
      <c r="B58" s="14">
        <v>1085</v>
      </c>
      <c r="C58" s="27" t="s">
        <v>232</v>
      </c>
      <c r="D58" s="27">
        <v>0</v>
      </c>
      <c r="E58" s="27">
        <v>0</v>
      </c>
      <c r="F58" s="27">
        <f t="shared" si="3"/>
        <v>0</v>
      </c>
      <c r="G58" s="27" t="s">
        <v>232</v>
      </c>
      <c r="H58" s="27" t="s">
        <v>232</v>
      </c>
      <c r="I58" s="27" t="s">
        <v>232</v>
      </c>
      <c r="J58" s="27" t="s">
        <v>232</v>
      </c>
      <c r="K58" s="67"/>
    </row>
    <row r="59" spans="1:11" s="68" customFormat="1" ht="20.100000000000001" customHeight="1">
      <c r="A59" s="34" t="s">
        <v>480</v>
      </c>
      <c r="B59" s="14">
        <v>1086</v>
      </c>
      <c r="C59" s="27">
        <v>-6568.6</v>
      </c>
      <c r="D59" s="27">
        <v>-6006.8</v>
      </c>
      <c r="E59" s="27">
        <v>-6006.8</v>
      </c>
      <c r="F59" s="27">
        <f t="shared" si="3"/>
        <v>-6007.1</v>
      </c>
      <c r="G59" s="27">
        <v>-1600</v>
      </c>
      <c r="H59" s="27">
        <v>-1460</v>
      </c>
      <c r="I59" s="27">
        <v>-1460</v>
      </c>
      <c r="J59" s="27">
        <v>-1487.1</v>
      </c>
      <c r="K59" s="67"/>
    </row>
    <row r="60" spans="1:11" s="1" customFormat="1" ht="20.100000000000001" customHeight="1">
      <c r="A60" s="69" t="s">
        <v>4</v>
      </c>
      <c r="B60" s="70">
        <v>1100</v>
      </c>
      <c r="C60" s="30">
        <f>SUM(C17,C18,C41,C49,C53)</f>
        <v>21166.900000000009</v>
      </c>
      <c r="D60" s="30">
        <v>0</v>
      </c>
      <c r="E60" s="30">
        <v>0</v>
      </c>
      <c r="F60" s="77" t="s">
        <v>431</v>
      </c>
      <c r="G60" s="77" t="s">
        <v>431</v>
      </c>
      <c r="H60" s="77" t="s">
        <v>431</v>
      </c>
      <c r="I60" s="77" t="s">
        <v>431</v>
      </c>
      <c r="J60" s="77" t="s">
        <v>431</v>
      </c>
      <c r="K60" s="66"/>
    </row>
    <row r="61" spans="1:11" ht="20.100000000000001" customHeight="1">
      <c r="A61" s="34" t="s">
        <v>104</v>
      </c>
      <c r="B61" s="14">
        <v>1110</v>
      </c>
      <c r="C61" s="27"/>
      <c r="D61" s="27">
        <v>0</v>
      </c>
      <c r="E61" s="27">
        <v>0</v>
      </c>
      <c r="F61" s="27">
        <f t="shared" si="3"/>
        <v>0</v>
      </c>
      <c r="G61" s="27"/>
      <c r="H61" s="27"/>
      <c r="I61" s="27"/>
      <c r="J61" s="27"/>
      <c r="K61" s="67"/>
    </row>
    <row r="62" spans="1:11" ht="20.100000000000001" customHeight="1">
      <c r="A62" s="34" t="s">
        <v>107</v>
      </c>
      <c r="B62" s="14">
        <v>1120</v>
      </c>
      <c r="C62" s="27" t="s">
        <v>232</v>
      </c>
      <c r="D62" s="27">
        <v>0</v>
      </c>
      <c r="E62" s="27">
        <v>0</v>
      </c>
      <c r="F62" s="27">
        <f>SUM(G62:J62)</f>
        <v>0</v>
      </c>
      <c r="G62" s="27" t="s">
        <v>232</v>
      </c>
      <c r="H62" s="27" t="s">
        <v>232</v>
      </c>
      <c r="I62" s="27" t="s">
        <v>232</v>
      </c>
      <c r="J62" s="27" t="s">
        <v>232</v>
      </c>
      <c r="K62" s="67"/>
    </row>
    <row r="63" spans="1:11" ht="20.100000000000001" customHeight="1">
      <c r="A63" s="34" t="s">
        <v>105</v>
      </c>
      <c r="B63" s="14">
        <v>1130</v>
      </c>
      <c r="C63" s="27"/>
      <c r="D63" s="27">
        <v>0</v>
      </c>
      <c r="E63" s="27">
        <v>0</v>
      </c>
      <c r="F63" s="27">
        <f t="shared" si="3"/>
        <v>0</v>
      </c>
      <c r="G63" s="27"/>
      <c r="H63" s="27"/>
      <c r="I63" s="27"/>
      <c r="J63" s="27"/>
      <c r="K63" s="67"/>
    </row>
    <row r="64" spans="1:11" ht="20.100000000000001" customHeight="1">
      <c r="A64" s="34" t="s">
        <v>106</v>
      </c>
      <c r="B64" s="14">
        <v>1140</v>
      </c>
      <c r="C64" s="27"/>
      <c r="D64" s="27">
        <v>0</v>
      </c>
      <c r="E64" s="27">
        <v>0</v>
      </c>
      <c r="F64" s="27">
        <f>SUM(G64:J64)</f>
        <v>0</v>
      </c>
      <c r="G64" s="27" t="s">
        <v>232</v>
      </c>
      <c r="H64" s="27" t="s">
        <v>232</v>
      </c>
      <c r="I64" s="27" t="s">
        <v>232</v>
      </c>
      <c r="J64" s="27" t="s">
        <v>232</v>
      </c>
      <c r="K64" s="67"/>
    </row>
    <row r="65" spans="1:11" ht="20.100000000000001" customHeight="1">
      <c r="A65" s="34" t="s">
        <v>238</v>
      </c>
      <c r="B65" s="14">
        <v>1150</v>
      </c>
      <c r="C65" s="27">
        <f>SUM(C66:C67)</f>
        <v>0</v>
      </c>
      <c r="D65" s="27">
        <v>0</v>
      </c>
      <c r="E65" s="27">
        <v>0</v>
      </c>
      <c r="F65" s="27">
        <f t="shared" si="3"/>
        <v>0</v>
      </c>
      <c r="G65" s="27">
        <f t="shared" ref="G65:J65" si="6">SUM(G66:G67)</f>
        <v>0</v>
      </c>
      <c r="H65" s="27">
        <f t="shared" si="6"/>
        <v>0</v>
      </c>
      <c r="I65" s="27">
        <f t="shared" si="6"/>
        <v>0</v>
      </c>
      <c r="J65" s="27">
        <f t="shared" si="6"/>
        <v>0</v>
      </c>
      <c r="K65" s="67"/>
    </row>
    <row r="66" spans="1:11" ht="20.100000000000001" customHeight="1">
      <c r="A66" s="34" t="s">
        <v>170</v>
      </c>
      <c r="B66" s="14">
        <v>1151</v>
      </c>
      <c r="C66" s="27"/>
      <c r="D66" s="27">
        <v>0</v>
      </c>
      <c r="E66" s="27">
        <v>0</v>
      </c>
      <c r="F66" s="27">
        <f t="shared" si="3"/>
        <v>0</v>
      </c>
      <c r="G66" s="27"/>
      <c r="H66" s="27"/>
      <c r="I66" s="27"/>
      <c r="J66" s="27"/>
      <c r="K66" s="67"/>
    </row>
    <row r="67" spans="1:11" ht="20.100000000000001" customHeight="1">
      <c r="A67" s="34" t="s">
        <v>399</v>
      </c>
      <c r="B67" s="14">
        <v>1152</v>
      </c>
      <c r="C67" s="27"/>
      <c r="D67" s="27">
        <v>0</v>
      </c>
      <c r="E67" s="27">
        <v>0</v>
      </c>
      <c r="F67" s="27">
        <f t="shared" si="3"/>
        <v>0</v>
      </c>
      <c r="G67" s="27"/>
      <c r="H67" s="27"/>
      <c r="I67" s="27"/>
      <c r="J67" s="27"/>
      <c r="K67" s="67"/>
    </row>
    <row r="68" spans="1:11" ht="20.100000000000001" customHeight="1">
      <c r="A68" s="34" t="s">
        <v>278</v>
      </c>
      <c r="B68" s="14">
        <v>1160</v>
      </c>
      <c r="C68" s="27">
        <f>SUM(C69:C70)</f>
        <v>0</v>
      </c>
      <c r="D68" s="27">
        <v>0</v>
      </c>
      <c r="E68" s="27">
        <v>0</v>
      </c>
      <c r="F68" s="27">
        <f t="shared" si="3"/>
        <v>0</v>
      </c>
      <c r="G68" s="27">
        <f t="shared" ref="G68:J68" si="7">SUM(G69:G70)</f>
        <v>0</v>
      </c>
      <c r="H68" s="27">
        <f t="shared" si="7"/>
        <v>0</v>
      </c>
      <c r="I68" s="27">
        <f t="shared" si="7"/>
        <v>0</v>
      </c>
      <c r="J68" s="27">
        <f t="shared" si="7"/>
        <v>0</v>
      </c>
      <c r="K68" s="67"/>
    </row>
    <row r="69" spans="1:11" ht="20.100000000000001" customHeight="1">
      <c r="A69" s="34" t="s">
        <v>170</v>
      </c>
      <c r="B69" s="14">
        <v>1161</v>
      </c>
      <c r="C69" s="27" t="s">
        <v>232</v>
      </c>
      <c r="D69" s="27">
        <v>0</v>
      </c>
      <c r="E69" s="27">
        <v>0</v>
      </c>
      <c r="F69" s="27">
        <f>SUM(G69:J69)</f>
        <v>0</v>
      </c>
      <c r="G69" s="27" t="s">
        <v>232</v>
      </c>
      <c r="H69" s="27" t="s">
        <v>232</v>
      </c>
      <c r="I69" s="27" t="s">
        <v>232</v>
      </c>
      <c r="J69" s="27" t="s">
        <v>232</v>
      </c>
      <c r="K69" s="67"/>
    </row>
    <row r="70" spans="1:11" ht="20.100000000000001" customHeight="1">
      <c r="A70" s="34" t="s">
        <v>113</v>
      </c>
      <c r="B70" s="14">
        <v>1162</v>
      </c>
      <c r="C70" s="27"/>
      <c r="D70" s="27">
        <v>0</v>
      </c>
      <c r="E70" s="27">
        <v>0</v>
      </c>
      <c r="F70" s="27">
        <f>SUM(G70:J70)</f>
        <v>0</v>
      </c>
      <c r="G70" s="27" t="s">
        <v>232</v>
      </c>
      <c r="H70" s="27" t="s">
        <v>232</v>
      </c>
      <c r="I70" s="27" t="s">
        <v>232</v>
      </c>
      <c r="J70" s="27" t="s">
        <v>232</v>
      </c>
      <c r="K70" s="67"/>
    </row>
    <row r="71" spans="1:11" s="1" customFormat="1" ht="20.100000000000001" customHeight="1">
      <c r="A71" s="69" t="s">
        <v>95</v>
      </c>
      <c r="B71" s="70">
        <v>1170</v>
      </c>
      <c r="C71" s="30">
        <f>SUM(C60,C61,C62,C63,C64,C65,C68)</f>
        <v>21166.900000000009</v>
      </c>
      <c r="D71" s="30">
        <v>0</v>
      </c>
      <c r="E71" s="30">
        <v>0</v>
      </c>
      <c r="F71" s="30">
        <f t="shared" ref="F71:J71" si="8">SUM(F60,F61,F62,F63,F64,F65,F68)</f>
        <v>0</v>
      </c>
      <c r="G71" s="30">
        <f t="shared" si="8"/>
        <v>0</v>
      </c>
      <c r="H71" s="30">
        <f t="shared" si="8"/>
        <v>0</v>
      </c>
      <c r="I71" s="30">
        <f t="shared" si="8"/>
        <v>0</v>
      </c>
      <c r="J71" s="30">
        <f t="shared" si="8"/>
        <v>0</v>
      </c>
      <c r="K71" s="66"/>
    </row>
    <row r="72" spans="1:11" s="1" customFormat="1" ht="20.100000000000001" customHeight="1">
      <c r="A72" s="34" t="s">
        <v>241</v>
      </c>
      <c r="B72" s="19">
        <v>1180</v>
      </c>
      <c r="C72" s="27"/>
      <c r="D72" s="27">
        <v>0</v>
      </c>
      <c r="E72" s="27">
        <v>0</v>
      </c>
      <c r="F72" s="27">
        <f t="shared" si="3"/>
        <v>0</v>
      </c>
      <c r="G72" s="27"/>
      <c r="H72" s="27" t="s">
        <v>232</v>
      </c>
      <c r="I72" s="27" t="s">
        <v>232</v>
      </c>
      <c r="J72" s="27" t="s">
        <v>232</v>
      </c>
      <c r="K72" s="66"/>
    </row>
    <row r="73" spans="1:11" s="1" customFormat="1" ht="20.100000000000001" customHeight="1">
      <c r="A73" s="34" t="s">
        <v>242</v>
      </c>
      <c r="B73" s="19">
        <v>1181</v>
      </c>
      <c r="C73" s="27"/>
      <c r="D73" s="27">
        <v>0</v>
      </c>
      <c r="E73" s="27">
        <v>0</v>
      </c>
      <c r="F73" s="27">
        <f t="shared" si="3"/>
        <v>0</v>
      </c>
      <c r="G73" s="27"/>
      <c r="H73" s="27"/>
      <c r="I73" s="27"/>
      <c r="J73" s="27"/>
      <c r="K73" s="66"/>
    </row>
    <row r="74" spans="1:11" ht="20.100000000000001" customHeight="1">
      <c r="A74" s="34" t="s">
        <v>243</v>
      </c>
      <c r="B74" s="14">
        <v>1190</v>
      </c>
      <c r="C74" s="27"/>
      <c r="D74" s="27">
        <v>0</v>
      </c>
      <c r="E74" s="27">
        <v>0</v>
      </c>
      <c r="F74" s="27">
        <f>SUM(G74:J74)</f>
        <v>0</v>
      </c>
      <c r="G74" s="27"/>
      <c r="H74" s="27"/>
      <c r="I74" s="27"/>
      <c r="J74" s="27"/>
      <c r="K74" s="67"/>
    </row>
    <row r="75" spans="1:11" ht="20.100000000000001" customHeight="1">
      <c r="A75" s="34" t="s">
        <v>244</v>
      </c>
      <c r="B75" s="11">
        <v>1191</v>
      </c>
      <c r="C75" s="27" t="s">
        <v>232</v>
      </c>
      <c r="D75" s="27">
        <v>0</v>
      </c>
      <c r="E75" s="27">
        <v>0</v>
      </c>
      <c r="F75" s="27">
        <f>SUM(G75:J75)</f>
        <v>0</v>
      </c>
      <c r="G75" s="27" t="s">
        <v>232</v>
      </c>
      <c r="H75" s="27" t="s">
        <v>232</v>
      </c>
      <c r="I75" s="27" t="s">
        <v>232</v>
      </c>
      <c r="J75" s="27" t="s">
        <v>232</v>
      </c>
      <c r="K75" s="67"/>
    </row>
    <row r="76" spans="1:11" s="1" customFormat="1" ht="20.100000000000001" customHeight="1">
      <c r="A76" s="69" t="s">
        <v>349</v>
      </c>
      <c r="B76" s="70">
        <v>1200</v>
      </c>
      <c r="C76" s="30">
        <f>SUM(C71,C72,C73,C74,C75)</f>
        <v>21166.900000000009</v>
      </c>
      <c r="D76" s="30">
        <v>0</v>
      </c>
      <c r="E76" s="30">
        <v>0</v>
      </c>
      <c r="F76" s="30">
        <f t="shared" ref="F76:J76" si="9">SUM(F71,F72,F73,F74,F75)</f>
        <v>0</v>
      </c>
      <c r="G76" s="30">
        <f t="shared" si="9"/>
        <v>0</v>
      </c>
      <c r="H76" s="30">
        <f t="shared" si="9"/>
        <v>0</v>
      </c>
      <c r="I76" s="30">
        <f t="shared" si="9"/>
        <v>0</v>
      </c>
      <c r="J76" s="30">
        <f t="shared" si="9"/>
        <v>0</v>
      </c>
      <c r="K76" s="66"/>
    </row>
    <row r="77" spans="1:11" ht="20.100000000000001" customHeight="1">
      <c r="A77" s="34" t="s">
        <v>26</v>
      </c>
      <c r="B77" s="11">
        <v>1201</v>
      </c>
      <c r="C77" s="78"/>
      <c r="D77" s="27">
        <v>0</v>
      </c>
      <c r="E77" s="27">
        <v>0</v>
      </c>
      <c r="F77" s="78">
        <f>IF(F76&gt;0,F76,0)</f>
        <v>0</v>
      </c>
      <c r="G77" s="78"/>
      <c r="H77" s="78">
        <f>IF(H76&gt;0,H76,0)</f>
        <v>0</v>
      </c>
      <c r="I77" s="78">
        <f>IF(I76&gt;0,I76,0)</f>
        <v>0</v>
      </c>
      <c r="J77" s="78">
        <f>IF(J76&gt;0,J76,0)</f>
        <v>0</v>
      </c>
      <c r="K77" s="67"/>
    </row>
    <row r="78" spans="1:11" ht="20.100000000000001" customHeight="1">
      <c r="A78" s="34" t="s">
        <v>27</v>
      </c>
      <c r="B78" s="11">
        <v>1202</v>
      </c>
      <c r="C78" s="78">
        <f t="shared" ref="C78:J78" si="10">IF(C76&lt;0,C76,0)</f>
        <v>0</v>
      </c>
      <c r="D78" s="27">
        <v>0</v>
      </c>
      <c r="E78" s="27">
        <v>0</v>
      </c>
      <c r="F78" s="78">
        <f t="shared" si="10"/>
        <v>0</v>
      </c>
      <c r="G78" s="78">
        <f t="shared" si="10"/>
        <v>0</v>
      </c>
      <c r="H78" s="78">
        <f t="shared" si="10"/>
        <v>0</v>
      </c>
      <c r="I78" s="78">
        <f t="shared" si="10"/>
        <v>0</v>
      </c>
      <c r="J78" s="78">
        <f t="shared" si="10"/>
        <v>0</v>
      </c>
      <c r="K78" s="67"/>
    </row>
    <row r="79" spans="1:11" ht="20.100000000000001" customHeight="1">
      <c r="A79" s="69" t="s">
        <v>19</v>
      </c>
      <c r="B79" s="14">
        <v>1210</v>
      </c>
      <c r="C79" s="30">
        <f>SUM(C7,C49,C61,C63,C65,C73,C74)</f>
        <v>180802.4</v>
      </c>
      <c r="D79" s="30">
        <v>224245.7</v>
      </c>
      <c r="E79" s="30">
        <v>224245.7</v>
      </c>
      <c r="F79" s="30">
        <f t="shared" ref="F79:J79" si="11">SUM(F7,F49,F61,F63,F65,F73,F74)</f>
        <v>228348.1</v>
      </c>
      <c r="G79" s="30">
        <f t="shared" si="11"/>
        <v>61660.5</v>
      </c>
      <c r="H79" s="30">
        <f t="shared" si="11"/>
        <v>56133.2</v>
      </c>
      <c r="I79" s="30">
        <f t="shared" si="11"/>
        <v>56083.199999999997</v>
      </c>
      <c r="J79" s="30">
        <f t="shared" si="11"/>
        <v>54471.199999999997</v>
      </c>
      <c r="K79" s="67"/>
    </row>
    <row r="80" spans="1:11" ht="19.5" customHeight="1">
      <c r="A80" s="69" t="s">
        <v>110</v>
      </c>
      <c r="B80" s="14">
        <v>1220</v>
      </c>
      <c r="C80" s="30">
        <f>SUM(C8,C18,C41,C53,C62,C64,C68,C72,C75)</f>
        <v>-159635.5</v>
      </c>
      <c r="D80" s="30">
        <v>-224245.7</v>
      </c>
      <c r="E80" s="30">
        <v>-224245.7</v>
      </c>
      <c r="F80" s="30">
        <f t="shared" ref="F80:J80" si="12">SUM(F8,F18,F41,F53,F62,F64,F68,F72,F75)</f>
        <v>-228348.1</v>
      </c>
      <c r="G80" s="30">
        <f t="shared" si="12"/>
        <v>-61660.5</v>
      </c>
      <c r="H80" s="30">
        <f t="shared" si="12"/>
        <v>-56133.2</v>
      </c>
      <c r="I80" s="30">
        <f t="shared" si="12"/>
        <v>-56083.199999999997</v>
      </c>
      <c r="J80" s="30">
        <f t="shared" si="12"/>
        <v>-54471.199999999997</v>
      </c>
      <c r="K80" s="67"/>
    </row>
    <row r="81" spans="1:11" ht="19.5" customHeight="1">
      <c r="A81" s="34" t="s">
        <v>184</v>
      </c>
      <c r="B81" s="14">
        <v>1230</v>
      </c>
      <c r="C81" s="26"/>
      <c r="D81" s="27">
        <f t="shared" ref="D81" si="13">F81</f>
        <v>0</v>
      </c>
      <c r="E81" s="27">
        <f t="shared" ref="E81" si="14">F81</f>
        <v>0</v>
      </c>
      <c r="F81" s="27">
        <f>SUM(G81:J81)</f>
        <v>0</v>
      </c>
      <c r="G81" s="27"/>
      <c r="H81" s="27"/>
      <c r="I81" s="27"/>
      <c r="J81" s="27"/>
      <c r="K81" s="67"/>
    </row>
    <row r="82" spans="1:11" ht="20.100000000000001" customHeight="1">
      <c r="A82" s="216" t="s">
        <v>136</v>
      </c>
      <c r="B82" s="189"/>
      <c r="C82" s="189"/>
      <c r="D82" s="189"/>
      <c r="E82" s="189"/>
      <c r="F82" s="189"/>
      <c r="G82" s="189"/>
      <c r="H82" s="189"/>
      <c r="I82" s="189"/>
      <c r="J82" s="189"/>
      <c r="K82" s="217"/>
    </row>
    <row r="83" spans="1:11" ht="20.100000000000001" customHeight="1">
      <c r="A83" s="34" t="s">
        <v>279</v>
      </c>
      <c r="B83" s="14">
        <v>1300</v>
      </c>
      <c r="C83" s="27">
        <f>C60</f>
        <v>21166.900000000009</v>
      </c>
      <c r="D83" s="26">
        <f>D60</f>
        <v>0</v>
      </c>
      <c r="E83" s="26">
        <f>E60</f>
        <v>0</v>
      </c>
      <c r="F83" s="27">
        <f t="shared" ref="F83:F88" si="15">SUM(G83:J83)</f>
        <v>0</v>
      </c>
      <c r="G83" s="27" t="str">
        <f>G60</f>
        <v>0</v>
      </c>
      <c r="H83" s="27" t="str">
        <f>H60</f>
        <v>0</v>
      </c>
      <c r="I83" s="27" t="str">
        <f>I60</f>
        <v>0</v>
      </c>
      <c r="J83" s="27" t="str">
        <f>J60</f>
        <v>0</v>
      </c>
      <c r="K83" s="67"/>
    </row>
    <row r="84" spans="1:11" ht="20.100000000000001" customHeight="1">
      <c r="A84" s="34" t="s">
        <v>313</v>
      </c>
      <c r="B84" s="14">
        <v>1301</v>
      </c>
      <c r="C84" s="27">
        <f>C96</f>
        <v>0</v>
      </c>
      <c r="D84" s="26">
        <f>D96</f>
        <v>0</v>
      </c>
      <c r="E84" s="26">
        <f>E96</f>
        <v>0</v>
      </c>
      <c r="F84" s="27">
        <f t="shared" si="15"/>
        <v>0</v>
      </c>
      <c r="G84" s="27">
        <f>G96</f>
        <v>0</v>
      </c>
      <c r="H84" s="27">
        <f>H96</f>
        <v>0</v>
      </c>
      <c r="I84" s="27">
        <f>I96</f>
        <v>0</v>
      </c>
      <c r="J84" s="27">
        <f>J96</f>
        <v>0</v>
      </c>
      <c r="K84" s="67"/>
    </row>
    <row r="85" spans="1:11" ht="20.100000000000001" customHeight="1">
      <c r="A85" s="34" t="s">
        <v>314</v>
      </c>
      <c r="B85" s="14">
        <v>1302</v>
      </c>
      <c r="C85" s="27">
        <f>C50</f>
        <v>2275</v>
      </c>
      <c r="D85" s="26">
        <f t="shared" ref="D85:J85" si="16">D50</f>
        <v>0</v>
      </c>
      <c r="E85" s="26">
        <f t="shared" si="16"/>
        <v>0</v>
      </c>
      <c r="F85" s="27">
        <f t="shared" si="15"/>
        <v>0</v>
      </c>
      <c r="G85" s="27">
        <f t="shared" si="16"/>
        <v>0</v>
      </c>
      <c r="H85" s="27">
        <f t="shared" si="16"/>
        <v>0</v>
      </c>
      <c r="I85" s="27">
        <f t="shared" si="16"/>
        <v>0</v>
      </c>
      <c r="J85" s="27">
        <f t="shared" si="16"/>
        <v>0</v>
      </c>
      <c r="K85" s="67"/>
    </row>
    <row r="86" spans="1:11" ht="20.100000000000001" customHeight="1">
      <c r="A86" s="34" t="s">
        <v>315</v>
      </c>
      <c r="B86" s="14">
        <v>1303</v>
      </c>
      <c r="C86" s="27" t="str">
        <f>C54</f>
        <v>(    )</v>
      </c>
      <c r="D86" s="26">
        <f>D54</f>
        <v>0</v>
      </c>
      <c r="E86" s="26">
        <f t="shared" ref="E86:J86" si="17">E54</f>
        <v>0</v>
      </c>
      <c r="F86" s="27">
        <f t="shared" si="15"/>
        <v>0</v>
      </c>
      <c r="G86" s="27" t="str">
        <f t="shared" si="17"/>
        <v>(    )</v>
      </c>
      <c r="H86" s="27" t="str">
        <f t="shared" si="17"/>
        <v>(    )</v>
      </c>
      <c r="I86" s="27" t="str">
        <f t="shared" si="17"/>
        <v>(    )</v>
      </c>
      <c r="J86" s="27" t="str">
        <f t="shared" si="17"/>
        <v>(    )</v>
      </c>
      <c r="K86" s="67"/>
    </row>
    <row r="87" spans="1:11" ht="20.100000000000001" customHeight="1">
      <c r="A87" s="34" t="s">
        <v>316</v>
      </c>
      <c r="B87" s="14">
        <v>1304</v>
      </c>
      <c r="C87" s="27">
        <f>C51</f>
        <v>10722.3</v>
      </c>
      <c r="D87" s="26">
        <f t="shared" ref="D87:J87" si="18">D51</f>
        <v>11725.9</v>
      </c>
      <c r="E87" s="26">
        <f t="shared" si="18"/>
        <v>11725.9</v>
      </c>
      <c r="F87" s="27">
        <f t="shared" si="15"/>
        <v>14417.900000000001</v>
      </c>
      <c r="G87" s="27">
        <f t="shared" si="18"/>
        <v>6905</v>
      </c>
      <c r="H87" s="27">
        <f t="shared" si="18"/>
        <v>1703.7</v>
      </c>
      <c r="I87" s="27">
        <f t="shared" si="18"/>
        <v>1703.7</v>
      </c>
      <c r="J87" s="27">
        <f t="shared" si="18"/>
        <v>4105.5</v>
      </c>
      <c r="K87" s="67"/>
    </row>
    <row r="88" spans="1:11" ht="20.100000000000001" customHeight="1">
      <c r="A88" s="34" t="s">
        <v>317</v>
      </c>
      <c r="B88" s="14">
        <v>1305</v>
      </c>
      <c r="C88" s="27">
        <f>C55</f>
        <v>-11082.6</v>
      </c>
      <c r="D88" s="27">
        <f>D55</f>
        <v>-11725.9</v>
      </c>
      <c r="E88" s="27">
        <f>E55</f>
        <v>-11725.9</v>
      </c>
      <c r="F88" s="27">
        <f t="shared" si="15"/>
        <v>-14417.900000000001</v>
      </c>
      <c r="G88" s="27">
        <f>G55</f>
        <v>-6905</v>
      </c>
      <c r="H88" s="27">
        <f>H55</f>
        <v>-1703.7</v>
      </c>
      <c r="I88" s="27">
        <f>I55</f>
        <v>-1703.7</v>
      </c>
      <c r="J88" s="27">
        <f>J55</f>
        <v>-4105.5</v>
      </c>
      <c r="K88" s="67"/>
    </row>
    <row r="89" spans="1:11" s="1" customFormat="1" ht="20.100000000000001" customHeight="1">
      <c r="A89" s="69" t="s">
        <v>125</v>
      </c>
      <c r="B89" s="70">
        <v>1310</v>
      </c>
      <c r="C89" s="30"/>
      <c r="D89" s="29"/>
      <c r="E89" s="29"/>
      <c r="F89" s="30"/>
      <c r="G89" s="30"/>
      <c r="H89" s="30"/>
      <c r="I89" s="30"/>
      <c r="J89" s="30"/>
      <c r="K89" s="66"/>
    </row>
    <row r="90" spans="1:11" ht="20.100000000000001" customHeight="1">
      <c r="A90" s="218" t="s">
        <v>179</v>
      </c>
      <c r="B90" s="218"/>
      <c r="C90" s="218"/>
      <c r="D90" s="218"/>
      <c r="E90" s="218"/>
      <c r="F90" s="218"/>
      <c r="G90" s="218"/>
      <c r="H90" s="218"/>
      <c r="I90" s="218"/>
      <c r="J90" s="218"/>
      <c r="K90" s="218"/>
    </row>
    <row r="91" spans="1:11" ht="20.100000000000001" customHeight="1">
      <c r="A91" s="34" t="s">
        <v>207</v>
      </c>
      <c r="B91" s="14">
        <v>1400</v>
      </c>
      <c r="C91" s="27">
        <v>20824.3</v>
      </c>
      <c r="D91" s="27">
        <f>D92+D93</f>
        <v>-43517.2</v>
      </c>
      <c r="E91" s="27">
        <f>E92+E93</f>
        <v>-43517.2</v>
      </c>
      <c r="F91" s="27">
        <f t="shared" ref="F91:F98" si="19">SUM(G91:J91)</f>
        <v>-34310</v>
      </c>
      <c r="G91" s="27">
        <f>G92+G93</f>
        <v>-8595</v>
      </c>
      <c r="H91" s="27">
        <f>H92+H93</f>
        <v>-8560</v>
      </c>
      <c r="I91" s="27">
        <f>I92+I93</f>
        <v>-8560</v>
      </c>
      <c r="J91" s="27">
        <f>J92+J93</f>
        <v>-8595</v>
      </c>
      <c r="K91" s="67"/>
    </row>
    <row r="92" spans="1:11" ht="20.100000000000001" customHeight="1">
      <c r="A92" s="34" t="s">
        <v>206</v>
      </c>
      <c r="B92" s="79">
        <v>1401</v>
      </c>
      <c r="C92" s="27">
        <v>19885.900000000001</v>
      </c>
      <c r="D92" s="27">
        <f>D9</f>
        <v>-42100</v>
      </c>
      <c r="E92" s="27">
        <f>E9</f>
        <v>-42100</v>
      </c>
      <c r="F92" s="27">
        <f t="shared" si="19"/>
        <v>-32100</v>
      </c>
      <c r="G92" s="27">
        <f>G9</f>
        <v>-8025</v>
      </c>
      <c r="H92" s="27">
        <f>H9</f>
        <v>-8025</v>
      </c>
      <c r="I92" s="27">
        <f>I9</f>
        <v>-8025</v>
      </c>
      <c r="J92" s="27">
        <f>J9</f>
        <v>-8025</v>
      </c>
      <c r="K92" s="67"/>
    </row>
    <row r="93" spans="1:11" ht="20.100000000000001" customHeight="1">
      <c r="A93" s="34" t="s">
        <v>29</v>
      </c>
      <c r="B93" s="79">
        <v>1402</v>
      </c>
      <c r="C93" s="27">
        <v>938.4</v>
      </c>
      <c r="D93" s="27">
        <f>D10+D11+D19+D21</f>
        <v>-1417.2</v>
      </c>
      <c r="E93" s="27">
        <f>E10+E11+E19+E21</f>
        <v>-1417.2</v>
      </c>
      <c r="F93" s="27">
        <f t="shared" si="19"/>
        <v>-2210</v>
      </c>
      <c r="G93" s="27">
        <f>G10+G11+G19+G21</f>
        <v>-570</v>
      </c>
      <c r="H93" s="27">
        <f>H10+H11+H19+H21</f>
        <v>-535</v>
      </c>
      <c r="I93" s="27">
        <f>I10+I11+I19+I21</f>
        <v>-535</v>
      </c>
      <c r="J93" s="27">
        <f>J10+J11+J19+J21</f>
        <v>-570</v>
      </c>
      <c r="K93" s="67"/>
    </row>
    <row r="94" spans="1:11" ht="20.100000000000001" customHeight="1">
      <c r="A94" s="34" t="s">
        <v>5</v>
      </c>
      <c r="B94" s="80">
        <v>1410</v>
      </c>
      <c r="C94" s="27">
        <v>83270.3</v>
      </c>
      <c r="D94" s="27">
        <f t="shared" ref="D94:E94" si="20">D12+D26</f>
        <v>-112623</v>
      </c>
      <c r="E94" s="27">
        <f t="shared" si="20"/>
        <v>-112623</v>
      </c>
      <c r="F94" s="27">
        <f t="shared" si="19"/>
        <v>-126271.7</v>
      </c>
      <c r="G94" s="27">
        <f t="shared" ref="G94:J95" si="21">G12+G26</f>
        <v>-32400</v>
      </c>
      <c r="H94" s="27">
        <f t="shared" si="21"/>
        <v>-32400</v>
      </c>
      <c r="I94" s="27">
        <f t="shared" si="21"/>
        <v>-32400</v>
      </c>
      <c r="J94" s="27">
        <f t="shared" si="21"/>
        <v>-29071.699999999997</v>
      </c>
      <c r="K94" s="67"/>
    </row>
    <row r="95" spans="1:11" ht="20.100000000000001" customHeight="1">
      <c r="A95" s="34" t="s">
        <v>6</v>
      </c>
      <c r="B95" s="80">
        <v>1420</v>
      </c>
      <c r="C95" s="27">
        <v>18403.5</v>
      </c>
      <c r="D95" s="27">
        <f t="shared" ref="D95:E95" si="22">D13+D27</f>
        <v>-24777</v>
      </c>
      <c r="E95" s="27">
        <f t="shared" si="22"/>
        <v>-24777</v>
      </c>
      <c r="F95" s="27">
        <f>SUM(G95:J95)</f>
        <v>-27779.8</v>
      </c>
      <c r="G95" s="27">
        <f t="shared" si="21"/>
        <v>-7128</v>
      </c>
      <c r="H95" s="27">
        <f t="shared" si="21"/>
        <v>-7128</v>
      </c>
      <c r="I95" s="27">
        <f t="shared" si="21"/>
        <v>-7128</v>
      </c>
      <c r="J95" s="27">
        <f t="shared" si="21"/>
        <v>-6395.7999999999993</v>
      </c>
      <c r="K95" s="67"/>
    </row>
    <row r="96" spans="1:11" ht="20.100000000000001" customHeight="1">
      <c r="A96" s="34" t="s">
        <v>7</v>
      </c>
      <c r="B96" s="80">
        <v>1430</v>
      </c>
      <c r="C96" s="27">
        <f t="shared" ref="C96" si="23">E96</f>
        <v>0</v>
      </c>
      <c r="D96" s="27"/>
      <c r="E96" s="27"/>
      <c r="F96" s="27">
        <f t="shared" si="19"/>
        <v>0</v>
      </c>
      <c r="G96" s="27"/>
      <c r="H96" s="27"/>
      <c r="I96" s="27"/>
      <c r="J96" s="27"/>
      <c r="K96" s="67"/>
    </row>
    <row r="97" spans="1:11" ht="20.100000000000001" customHeight="1">
      <c r="A97" s="34" t="s">
        <v>30</v>
      </c>
      <c r="B97" s="80">
        <v>1440</v>
      </c>
      <c r="C97" s="27">
        <v>37137.4</v>
      </c>
      <c r="D97" s="27">
        <f>D14+D16+D20+D22+D24+D25+D32+D37+D39+D40+D53+D33</f>
        <v>-43328.5</v>
      </c>
      <c r="E97" s="27">
        <f>E14+E16+E20+E22+E24+E25+E32+E37+E39+E40+E53+E33</f>
        <v>-43328.5</v>
      </c>
      <c r="F97" s="27">
        <f t="shared" si="19"/>
        <v>-39986.600000000006</v>
      </c>
      <c r="G97" s="27">
        <f>G14+G16+G20+G22+G24+G25+G32+G37+G39+G40+G53+G33</f>
        <v>-13537.5</v>
      </c>
      <c r="H97" s="27">
        <f>H14+H16+H20+H22+H24+H25+H32+H37+H39+H40+H53+H33</f>
        <v>-8045.2</v>
      </c>
      <c r="I97" s="27">
        <f>I14+I16+I24+I25+I32+I37+I39+I40+I53+I33</f>
        <v>-7995.2</v>
      </c>
      <c r="J97" s="27">
        <f>J14+J16+J20+J22+J24+J25+J32+J37+J39+J40+J53+J33</f>
        <v>-10408.700000000001</v>
      </c>
      <c r="K97" s="67"/>
    </row>
    <row r="98" spans="1:11" s="1" customFormat="1" ht="20.100000000000001" customHeight="1">
      <c r="A98" s="69" t="s">
        <v>56</v>
      </c>
      <c r="B98" s="81">
        <v>1450</v>
      </c>
      <c r="C98" s="30">
        <f>SUM(C91,C94:C97)</f>
        <v>159635.5</v>
      </c>
      <c r="D98" s="30">
        <f>D91+D94+D95+D96+D97</f>
        <v>-224245.7</v>
      </c>
      <c r="E98" s="30">
        <f>E91+E94+E95+E96+E97</f>
        <v>-224245.7</v>
      </c>
      <c r="F98" s="30">
        <f t="shared" si="19"/>
        <v>-228348.09999999998</v>
      </c>
      <c r="G98" s="30">
        <f>G91+G94+G95+G96+G97</f>
        <v>-61660.5</v>
      </c>
      <c r="H98" s="30">
        <f>H91+H94+H95+H96+H97</f>
        <v>-56133.2</v>
      </c>
      <c r="I98" s="30">
        <f>I91+I94+I95+I96+I97</f>
        <v>-56083.199999999997</v>
      </c>
      <c r="J98" s="30">
        <f>J91+J94+J95+J96+J97</f>
        <v>-54471.199999999997</v>
      </c>
      <c r="K98" s="66"/>
    </row>
    <row r="99" spans="1:11" s="1" customFormat="1" ht="19.5" customHeight="1">
      <c r="A99" s="22"/>
      <c r="B99" s="82"/>
      <c r="C99" s="83"/>
      <c r="D99" s="83"/>
      <c r="E99" s="83"/>
      <c r="F99" s="83"/>
      <c r="G99" s="83"/>
      <c r="H99" s="83"/>
      <c r="I99" s="83"/>
      <c r="J99" s="83"/>
      <c r="K99" s="84"/>
    </row>
    <row r="100" spans="1:11" s="53" customFormat="1">
      <c r="A100" s="3" t="s">
        <v>497</v>
      </c>
      <c r="B100" s="59"/>
      <c r="C100" s="207"/>
      <c r="D100" s="208"/>
      <c r="E100" s="208"/>
      <c r="F100" s="208"/>
      <c r="G100" s="60"/>
      <c r="H100" s="188" t="s">
        <v>434</v>
      </c>
      <c r="I100" s="188"/>
      <c r="J100" s="188"/>
    </row>
    <row r="101" spans="1:11" ht="20.100000000000001" customHeight="1">
      <c r="A101" s="21"/>
      <c r="C101" s="58"/>
      <c r="D101" s="85"/>
      <c r="E101" s="85"/>
      <c r="F101" s="85"/>
      <c r="G101" s="85"/>
      <c r="H101" s="85"/>
      <c r="I101" s="85"/>
      <c r="J101" s="85"/>
    </row>
    <row r="102" spans="1:11">
      <c r="A102" s="21"/>
      <c r="C102" s="58"/>
      <c r="D102" s="85"/>
      <c r="E102" s="85"/>
      <c r="F102" s="85"/>
      <c r="G102" s="85"/>
      <c r="H102" s="85"/>
      <c r="I102" s="85"/>
      <c r="J102" s="85"/>
    </row>
    <row r="103" spans="1:11">
      <c r="A103" s="21"/>
      <c r="C103" s="58"/>
      <c r="D103" s="85"/>
      <c r="E103" s="85"/>
      <c r="F103" s="85"/>
      <c r="G103" s="85"/>
      <c r="H103" s="85"/>
      <c r="I103" s="85"/>
      <c r="J103" s="85"/>
    </row>
    <row r="104" spans="1:11">
      <c r="A104" s="21"/>
      <c r="C104" s="58"/>
      <c r="D104" s="85"/>
      <c r="E104" s="85"/>
      <c r="F104" s="85"/>
      <c r="G104" s="85"/>
      <c r="H104" s="85"/>
      <c r="I104" s="85"/>
      <c r="J104" s="85"/>
    </row>
    <row r="105" spans="1:11">
      <c r="A105" s="21"/>
      <c r="C105" s="58"/>
      <c r="D105" s="85"/>
      <c r="E105" s="85"/>
      <c r="F105" s="85"/>
      <c r="G105" s="85"/>
      <c r="H105" s="85"/>
      <c r="I105" s="85"/>
      <c r="J105" s="85"/>
    </row>
    <row r="106" spans="1:11">
      <c r="A106" s="21"/>
      <c r="C106" s="58"/>
      <c r="D106" s="85"/>
      <c r="E106" s="85"/>
      <c r="F106" s="85"/>
      <c r="G106" s="85"/>
      <c r="H106" s="85"/>
      <c r="I106" s="85"/>
      <c r="J106" s="85"/>
    </row>
    <row r="107" spans="1:11">
      <c r="A107" s="21"/>
      <c r="C107" s="58"/>
      <c r="D107" s="85"/>
      <c r="E107" s="85"/>
      <c r="F107" s="85"/>
      <c r="G107" s="85"/>
      <c r="H107" s="85"/>
      <c r="I107" s="85"/>
      <c r="J107" s="85"/>
    </row>
    <row r="108" spans="1:11">
      <c r="A108" s="21"/>
      <c r="C108" s="58"/>
      <c r="D108" s="85"/>
      <c r="E108" s="85"/>
      <c r="F108" s="85"/>
      <c r="G108" s="85"/>
      <c r="H108" s="85"/>
      <c r="I108" s="85"/>
      <c r="J108" s="85"/>
    </row>
    <row r="109" spans="1:11">
      <c r="A109" s="21"/>
      <c r="C109" s="58"/>
      <c r="D109" s="85"/>
      <c r="E109" s="85"/>
      <c r="F109" s="85"/>
      <c r="G109" s="85"/>
      <c r="H109" s="85"/>
      <c r="I109" s="85"/>
      <c r="J109" s="85"/>
    </row>
    <row r="110" spans="1:11">
      <c r="A110" s="21"/>
      <c r="C110" s="58"/>
      <c r="D110" s="85"/>
      <c r="E110" s="85"/>
      <c r="F110" s="85"/>
      <c r="G110" s="85"/>
      <c r="H110" s="85"/>
      <c r="I110" s="85"/>
      <c r="J110" s="85"/>
    </row>
    <row r="111" spans="1:11">
      <c r="A111" s="21"/>
      <c r="C111" s="58"/>
      <c r="D111" s="85"/>
      <c r="E111" s="85"/>
      <c r="F111" s="85"/>
      <c r="G111" s="85"/>
      <c r="H111" s="85"/>
      <c r="I111" s="85"/>
      <c r="J111" s="85"/>
    </row>
    <row r="112" spans="1:11">
      <c r="A112" s="21"/>
      <c r="C112" s="58"/>
      <c r="D112" s="85"/>
      <c r="E112" s="85"/>
      <c r="F112" s="85"/>
      <c r="G112" s="85"/>
      <c r="H112" s="85"/>
      <c r="I112" s="85"/>
      <c r="J112" s="85"/>
    </row>
    <row r="113" spans="1:10">
      <c r="A113" s="21"/>
      <c r="C113" s="58"/>
      <c r="D113" s="85"/>
      <c r="E113" s="85"/>
      <c r="F113" s="85"/>
      <c r="G113" s="85"/>
      <c r="H113" s="85"/>
      <c r="I113" s="85"/>
      <c r="J113" s="85"/>
    </row>
    <row r="114" spans="1:10">
      <c r="A114" s="21"/>
      <c r="C114" s="58"/>
      <c r="D114" s="85"/>
      <c r="E114" s="85"/>
      <c r="F114" s="85"/>
      <c r="G114" s="85"/>
      <c r="H114" s="85"/>
      <c r="I114" s="85"/>
      <c r="J114" s="85"/>
    </row>
    <row r="115" spans="1:10">
      <c r="A115" s="21"/>
      <c r="C115" s="58"/>
      <c r="D115" s="85"/>
      <c r="E115" s="85"/>
      <c r="F115" s="85"/>
      <c r="G115" s="85"/>
      <c r="H115" s="85"/>
      <c r="I115" s="85"/>
      <c r="J115" s="85"/>
    </row>
    <row r="116" spans="1:10">
      <c r="A116" s="21"/>
      <c r="C116" s="58"/>
      <c r="D116" s="85"/>
      <c r="E116" s="85"/>
      <c r="F116" s="85"/>
      <c r="G116" s="85"/>
      <c r="H116" s="85"/>
      <c r="I116" s="85"/>
      <c r="J116" s="85"/>
    </row>
    <row r="117" spans="1:10">
      <c r="A117" s="21"/>
      <c r="C117" s="58"/>
      <c r="D117" s="85"/>
      <c r="E117" s="85"/>
      <c r="F117" s="85"/>
      <c r="G117" s="85"/>
      <c r="H117" s="85"/>
      <c r="I117" s="85"/>
      <c r="J117" s="85"/>
    </row>
    <row r="118" spans="1:10">
      <c r="A118" s="21"/>
      <c r="C118" s="58"/>
      <c r="D118" s="85"/>
      <c r="E118" s="85"/>
      <c r="F118" s="85"/>
      <c r="G118" s="85"/>
      <c r="H118" s="85"/>
      <c r="I118" s="85"/>
      <c r="J118" s="85"/>
    </row>
    <row r="119" spans="1:10">
      <c r="A119" s="21"/>
      <c r="C119" s="58"/>
      <c r="D119" s="85"/>
      <c r="E119" s="85"/>
      <c r="F119" s="85"/>
      <c r="G119" s="85"/>
      <c r="H119" s="85"/>
      <c r="I119" s="85"/>
      <c r="J119" s="85"/>
    </row>
    <row r="120" spans="1:10">
      <c r="A120" s="21"/>
      <c r="C120" s="58"/>
      <c r="D120" s="85"/>
      <c r="E120" s="85"/>
      <c r="F120" s="85"/>
      <c r="G120" s="85"/>
      <c r="H120" s="85"/>
      <c r="I120" s="85"/>
      <c r="J120" s="85"/>
    </row>
    <row r="121" spans="1:10">
      <c r="A121" s="21"/>
      <c r="C121" s="58"/>
      <c r="D121" s="85"/>
      <c r="E121" s="85"/>
      <c r="F121" s="85"/>
      <c r="G121" s="85"/>
      <c r="H121" s="85"/>
      <c r="I121" s="85"/>
      <c r="J121" s="85"/>
    </row>
    <row r="122" spans="1:10">
      <c r="A122" s="21"/>
      <c r="C122" s="58"/>
      <c r="D122" s="85"/>
      <c r="E122" s="85"/>
      <c r="F122" s="85"/>
      <c r="G122" s="85"/>
      <c r="H122" s="85"/>
      <c r="I122" s="85"/>
      <c r="J122" s="85"/>
    </row>
    <row r="123" spans="1:10">
      <c r="A123" s="21"/>
      <c r="C123" s="58"/>
      <c r="D123" s="85"/>
      <c r="E123" s="85"/>
      <c r="F123" s="85"/>
      <c r="G123" s="85"/>
      <c r="H123" s="85"/>
      <c r="I123" s="85"/>
      <c r="J123" s="85"/>
    </row>
    <row r="124" spans="1:10">
      <c r="A124" s="21"/>
      <c r="C124" s="58"/>
      <c r="D124" s="85"/>
      <c r="E124" s="85"/>
      <c r="F124" s="85"/>
      <c r="G124" s="85"/>
      <c r="H124" s="85"/>
      <c r="I124" s="85"/>
      <c r="J124" s="85"/>
    </row>
    <row r="125" spans="1:10">
      <c r="A125" s="21"/>
      <c r="C125" s="58"/>
      <c r="D125" s="85"/>
      <c r="E125" s="85"/>
      <c r="F125" s="85"/>
      <c r="G125" s="85"/>
      <c r="H125" s="85"/>
      <c r="I125" s="85"/>
      <c r="J125" s="85"/>
    </row>
    <row r="126" spans="1:10">
      <c r="A126" s="21"/>
      <c r="C126" s="58"/>
      <c r="D126" s="85"/>
      <c r="E126" s="85"/>
      <c r="F126" s="85"/>
      <c r="G126" s="85"/>
      <c r="H126" s="85"/>
      <c r="I126" s="85"/>
      <c r="J126" s="85"/>
    </row>
    <row r="127" spans="1:10">
      <c r="A127" s="21"/>
      <c r="C127" s="58"/>
      <c r="D127" s="85"/>
      <c r="E127" s="85"/>
      <c r="F127" s="85"/>
      <c r="G127" s="85"/>
      <c r="H127" s="85"/>
      <c r="I127" s="85"/>
      <c r="J127" s="85"/>
    </row>
    <row r="128" spans="1:10">
      <c r="A128" s="21"/>
      <c r="C128" s="58"/>
      <c r="D128" s="85"/>
      <c r="E128" s="85"/>
      <c r="F128" s="85"/>
      <c r="G128" s="85"/>
      <c r="H128" s="85"/>
      <c r="I128" s="85"/>
      <c r="J128" s="85"/>
    </row>
    <row r="129" spans="1:10">
      <c r="A129" s="21"/>
      <c r="C129" s="58"/>
      <c r="D129" s="85"/>
      <c r="E129" s="85"/>
      <c r="F129" s="85"/>
      <c r="G129" s="85"/>
      <c r="H129" s="85"/>
      <c r="I129" s="85"/>
      <c r="J129" s="85"/>
    </row>
    <row r="130" spans="1:10">
      <c r="A130" s="21"/>
      <c r="C130" s="58"/>
      <c r="D130" s="85"/>
      <c r="E130" s="85"/>
      <c r="F130" s="85"/>
      <c r="G130" s="85"/>
      <c r="H130" s="85"/>
      <c r="I130" s="85"/>
      <c r="J130" s="85"/>
    </row>
    <row r="131" spans="1:10">
      <c r="A131" s="21"/>
      <c r="C131" s="58"/>
      <c r="D131" s="85"/>
      <c r="E131" s="85"/>
      <c r="F131" s="85"/>
      <c r="G131" s="85"/>
      <c r="H131" s="85"/>
      <c r="I131" s="85"/>
      <c r="J131" s="85"/>
    </row>
    <row r="132" spans="1:10">
      <c r="A132" s="21"/>
      <c r="C132" s="58"/>
      <c r="D132" s="85"/>
      <c r="E132" s="85"/>
      <c r="F132" s="85"/>
      <c r="G132" s="85"/>
      <c r="H132" s="85"/>
      <c r="I132" s="85"/>
      <c r="J132" s="85"/>
    </row>
    <row r="133" spans="1:10">
      <c r="A133" s="21"/>
      <c r="C133" s="58"/>
      <c r="D133" s="85"/>
      <c r="E133" s="85"/>
      <c r="F133" s="85"/>
      <c r="G133" s="85"/>
      <c r="H133" s="85"/>
      <c r="I133" s="85"/>
      <c r="J133" s="85"/>
    </row>
    <row r="134" spans="1:10">
      <c r="A134" s="21"/>
      <c r="C134" s="58"/>
      <c r="D134" s="85"/>
      <c r="E134" s="85"/>
      <c r="F134" s="85"/>
      <c r="G134" s="85"/>
      <c r="H134" s="85"/>
      <c r="I134" s="85"/>
      <c r="J134" s="85"/>
    </row>
    <row r="135" spans="1:10">
      <c r="A135" s="21"/>
      <c r="C135" s="58"/>
      <c r="D135" s="85"/>
      <c r="E135" s="85"/>
      <c r="F135" s="85"/>
      <c r="G135" s="85"/>
      <c r="H135" s="85"/>
      <c r="I135" s="85"/>
      <c r="J135" s="85"/>
    </row>
    <row r="136" spans="1:10">
      <c r="A136" s="21"/>
      <c r="C136" s="58"/>
      <c r="D136" s="85"/>
      <c r="E136" s="85"/>
      <c r="F136" s="85"/>
      <c r="G136" s="85"/>
      <c r="H136" s="85"/>
      <c r="I136" s="85"/>
      <c r="J136" s="85"/>
    </row>
    <row r="137" spans="1:10">
      <c r="A137" s="21"/>
      <c r="C137" s="58"/>
      <c r="D137" s="85"/>
      <c r="E137" s="85"/>
      <c r="F137" s="85"/>
      <c r="G137" s="85"/>
      <c r="H137" s="85"/>
      <c r="I137" s="85"/>
      <c r="J137" s="85"/>
    </row>
    <row r="138" spans="1:10">
      <c r="A138" s="21"/>
      <c r="C138" s="58"/>
      <c r="D138" s="85"/>
      <c r="E138" s="85"/>
      <c r="F138" s="85"/>
      <c r="G138" s="85"/>
      <c r="H138" s="85"/>
      <c r="I138" s="85"/>
      <c r="J138" s="85"/>
    </row>
    <row r="139" spans="1:10">
      <c r="A139" s="21"/>
      <c r="C139" s="58"/>
      <c r="D139" s="85"/>
      <c r="E139" s="85"/>
      <c r="F139" s="85"/>
      <c r="G139" s="85"/>
      <c r="H139" s="85"/>
      <c r="I139" s="85"/>
      <c r="J139" s="85"/>
    </row>
    <row r="140" spans="1:10">
      <c r="A140" s="21"/>
      <c r="C140" s="58"/>
      <c r="D140" s="85"/>
      <c r="E140" s="85"/>
      <c r="F140" s="85"/>
      <c r="G140" s="85"/>
      <c r="H140" s="85"/>
      <c r="I140" s="85"/>
      <c r="J140" s="85"/>
    </row>
    <row r="141" spans="1:10">
      <c r="A141" s="21"/>
      <c r="C141" s="58"/>
      <c r="D141" s="85"/>
      <c r="E141" s="85"/>
      <c r="F141" s="85"/>
      <c r="G141" s="85"/>
      <c r="H141" s="85"/>
      <c r="I141" s="85"/>
      <c r="J141" s="85"/>
    </row>
    <row r="142" spans="1:10">
      <c r="A142" s="21"/>
      <c r="C142" s="58"/>
      <c r="D142" s="85"/>
      <c r="E142" s="85"/>
      <c r="F142" s="85"/>
      <c r="G142" s="85"/>
      <c r="H142" s="85"/>
      <c r="I142" s="85"/>
      <c r="J142" s="85"/>
    </row>
    <row r="143" spans="1:10">
      <c r="A143" s="21"/>
      <c r="C143" s="58"/>
      <c r="D143" s="85"/>
      <c r="E143" s="85"/>
      <c r="F143" s="85"/>
      <c r="G143" s="85"/>
      <c r="H143" s="85"/>
      <c r="I143" s="85"/>
      <c r="J143" s="85"/>
    </row>
    <row r="144" spans="1:10">
      <c r="A144" s="21"/>
      <c r="C144" s="58"/>
      <c r="D144" s="85"/>
      <c r="E144" s="85"/>
      <c r="F144" s="85"/>
      <c r="G144" s="85"/>
      <c r="H144" s="85"/>
      <c r="I144" s="85"/>
      <c r="J144" s="85"/>
    </row>
    <row r="145" spans="1:10">
      <c r="A145" s="21"/>
      <c r="C145" s="58"/>
      <c r="D145" s="85"/>
      <c r="E145" s="85"/>
      <c r="F145" s="85"/>
      <c r="G145" s="85"/>
      <c r="H145" s="85"/>
      <c r="I145" s="85"/>
      <c r="J145" s="85"/>
    </row>
    <row r="146" spans="1:10">
      <c r="A146" s="21"/>
      <c r="C146" s="58"/>
      <c r="D146" s="85"/>
      <c r="E146" s="85"/>
      <c r="F146" s="85"/>
      <c r="G146" s="85"/>
      <c r="H146" s="85"/>
      <c r="I146" s="85"/>
      <c r="J146" s="85"/>
    </row>
    <row r="147" spans="1:10">
      <c r="A147" s="21"/>
      <c r="C147" s="58"/>
      <c r="D147" s="85"/>
      <c r="E147" s="85"/>
      <c r="F147" s="85"/>
      <c r="G147" s="85"/>
      <c r="H147" s="85"/>
      <c r="I147" s="85"/>
      <c r="J147" s="85"/>
    </row>
    <row r="148" spans="1:10">
      <c r="A148" s="21"/>
      <c r="C148" s="58"/>
      <c r="D148" s="85"/>
      <c r="E148" s="85"/>
      <c r="F148" s="85"/>
      <c r="G148" s="85"/>
      <c r="H148" s="85"/>
      <c r="I148" s="85"/>
      <c r="J148" s="85"/>
    </row>
    <row r="149" spans="1:10">
      <c r="A149" s="21"/>
      <c r="C149" s="58"/>
      <c r="D149" s="85"/>
      <c r="E149" s="85"/>
      <c r="F149" s="85"/>
      <c r="G149" s="85"/>
      <c r="H149" s="85"/>
      <c r="I149" s="85"/>
      <c r="J149" s="85"/>
    </row>
    <row r="150" spans="1:10">
      <c r="A150" s="21"/>
      <c r="C150" s="58"/>
      <c r="D150" s="85"/>
      <c r="E150" s="85"/>
      <c r="F150" s="85"/>
      <c r="G150" s="85"/>
      <c r="H150" s="85"/>
      <c r="I150" s="85"/>
      <c r="J150" s="85"/>
    </row>
    <row r="151" spans="1:10">
      <c r="A151" s="21"/>
      <c r="C151" s="58"/>
      <c r="D151" s="85"/>
      <c r="E151" s="85"/>
      <c r="F151" s="85"/>
      <c r="G151" s="85"/>
      <c r="H151" s="85"/>
      <c r="I151" s="85"/>
      <c r="J151" s="85"/>
    </row>
    <row r="152" spans="1:10">
      <c r="A152" s="21"/>
      <c r="C152" s="58"/>
      <c r="D152" s="85"/>
      <c r="E152" s="85"/>
      <c r="F152" s="85"/>
      <c r="G152" s="85"/>
      <c r="H152" s="85"/>
      <c r="I152" s="85"/>
      <c r="J152" s="85"/>
    </row>
    <row r="153" spans="1:10">
      <c r="A153" s="21"/>
      <c r="C153" s="58"/>
      <c r="D153" s="85"/>
      <c r="E153" s="85"/>
      <c r="F153" s="85"/>
      <c r="G153" s="85"/>
      <c r="H153" s="85"/>
      <c r="I153" s="85"/>
      <c r="J153" s="85"/>
    </row>
    <row r="154" spans="1:10">
      <c r="A154" s="21"/>
      <c r="C154" s="58"/>
      <c r="D154" s="85"/>
      <c r="E154" s="85"/>
      <c r="F154" s="85"/>
      <c r="G154" s="85"/>
      <c r="H154" s="85"/>
      <c r="I154" s="85"/>
      <c r="J154" s="85"/>
    </row>
    <row r="155" spans="1:10">
      <c r="A155" s="21"/>
      <c r="C155" s="58"/>
      <c r="D155" s="85"/>
      <c r="E155" s="85"/>
      <c r="F155" s="85"/>
      <c r="G155" s="85"/>
      <c r="H155" s="85"/>
      <c r="I155" s="85"/>
      <c r="J155" s="85"/>
    </row>
    <row r="156" spans="1:10">
      <c r="A156" s="61"/>
    </row>
    <row r="157" spans="1:10">
      <c r="A157" s="61"/>
    </row>
    <row r="158" spans="1:10">
      <c r="A158" s="61"/>
    </row>
    <row r="159" spans="1:10">
      <c r="A159" s="61"/>
    </row>
    <row r="160" spans="1:10">
      <c r="A160" s="61"/>
    </row>
    <row r="161" spans="1:1">
      <c r="A161" s="61"/>
    </row>
    <row r="162" spans="1:1">
      <c r="A162" s="61"/>
    </row>
    <row r="163" spans="1:1">
      <c r="A163" s="61"/>
    </row>
    <row r="164" spans="1:1">
      <c r="A164" s="61"/>
    </row>
    <row r="165" spans="1:1">
      <c r="A165" s="61"/>
    </row>
    <row r="166" spans="1:1">
      <c r="A166" s="61"/>
    </row>
    <row r="167" spans="1:1">
      <c r="A167" s="61"/>
    </row>
    <row r="168" spans="1:1">
      <c r="A168" s="61"/>
    </row>
    <row r="169" spans="1:1">
      <c r="A169" s="61"/>
    </row>
    <row r="170" spans="1:1">
      <c r="A170" s="61"/>
    </row>
    <row r="171" spans="1:1">
      <c r="A171" s="61"/>
    </row>
    <row r="172" spans="1:1">
      <c r="A172" s="61"/>
    </row>
    <row r="173" spans="1:1">
      <c r="A173" s="61"/>
    </row>
    <row r="174" spans="1:1">
      <c r="A174" s="61"/>
    </row>
    <row r="175" spans="1:1">
      <c r="A175" s="61"/>
    </row>
    <row r="176" spans="1:1">
      <c r="A176" s="61"/>
    </row>
    <row r="177" spans="1:1">
      <c r="A177" s="61"/>
    </row>
    <row r="178" spans="1:1">
      <c r="A178" s="61"/>
    </row>
    <row r="179" spans="1:1">
      <c r="A179" s="61"/>
    </row>
    <row r="180" spans="1:1">
      <c r="A180" s="61"/>
    </row>
    <row r="181" spans="1:1">
      <c r="A181" s="61"/>
    </row>
    <row r="182" spans="1:1">
      <c r="A182" s="61"/>
    </row>
    <row r="183" spans="1:1">
      <c r="A183" s="61"/>
    </row>
    <row r="184" spans="1:1">
      <c r="A184" s="61"/>
    </row>
    <row r="185" spans="1:1">
      <c r="A185" s="61"/>
    </row>
    <row r="186" spans="1:1">
      <c r="A186" s="61"/>
    </row>
    <row r="187" spans="1:1">
      <c r="A187" s="61"/>
    </row>
    <row r="188" spans="1:1">
      <c r="A188" s="61"/>
    </row>
    <row r="189" spans="1:1">
      <c r="A189" s="61"/>
    </row>
    <row r="190" spans="1:1">
      <c r="A190" s="61"/>
    </row>
    <row r="191" spans="1:1">
      <c r="A191" s="61"/>
    </row>
    <row r="192" spans="1:1">
      <c r="A192" s="61"/>
    </row>
    <row r="193" spans="1:1">
      <c r="A193" s="61"/>
    </row>
    <row r="194" spans="1:1">
      <c r="A194" s="61"/>
    </row>
    <row r="195" spans="1:1">
      <c r="A195" s="61"/>
    </row>
    <row r="196" spans="1:1">
      <c r="A196" s="61"/>
    </row>
    <row r="197" spans="1:1">
      <c r="A197" s="61"/>
    </row>
    <row r="198" spans="1:1">
      <c r="A198" s="61"/>
    </row>
    <row r="199" spans="1:1">
      <c r="A199" s="61"/>
    </row>
    <row r="200" spans="1:1">
      <c r="A200" s="61"/>
    </row>
    <row r="201" spans="1:1">
      <c r="A201" s="61"/>
    </row>
    <row r="202" spans="1:1">
      <c r="A202" s="61"/>
    </row>
    <row r="203" spans="1:1">
      <c r="A203" s="61"/>
    </row>
    <row r="204" spans="1:1">
      <c r="A204" s="61"/>
    </row>
    <row r="205" spans="1:1">
      <c r="A205" s="61"/>
    </row>
    <row r="206" spans="1:1">
      <c r="A206" s="61"/>
    </row>
    <row r="207" spans="1:1">
      <c r="A207" s="61"/>
    </row>
    <row r="208" spans="1:1">
      <c r="A208" s="61"/>
    </row>
    <row r="209" spans="1:1">
      <c r="A209" s="61"/>
    </row>
    <row r="210" spans="1:1">
      <c r="A210" s="61"/>
    </row>
    <row r="211" spans="1:1">
      <c r="A211" s="61"/>
    </row>
    <row r="212" spans="1:1">
      <c r="A212" s="61"/>
    </row>
    <row r="213" spans="1:1">
      <c r="A213" s="61"/>
    </row>
    <row r="214" spans="1:1">
      <c r="A214" s="61"/>
    </row>
    <row r="215" spans="1:1">
      <c r="A215" s="61"/>
    </row>
    <row r="216" spans="1:1">
      <c r="A216" s="61"/>
    </row>
    <row r="217" spans="1:1">
      <c r="A217" s="61"/>
    </row>
    <row r="218" spans="1:1">
      <c r="A218" s="61"/>
    </row>
    <row r="219" spans="1:1">
      <c r="A219" s="61"/>
    </row>
    <row r="220" spans="1:1">
      <c r="A220" s="61"/>
    </row>
    <row r="221" spans="1:1">
      <c r="A221" s="61"/>
    </row>
    <row r="222" spans="1:1">
      <c r="A222" s="61"/>
    </row>
    <row r="223" spans="1:1">
      <c r="A223" s="61"/>
    </row>
    <row r="224" spans="1:1">
      <c r="A224" s="61"/>
    </row>
    <row r="225" spans="1:1">
      <c r="A225" s="61"/>
    </row>
    <row r="226" spans="1:1">
      <c r="A226" s="61"/>
    </row>
    <row r="227" spans="1:1">
      <c r="A227" s="61"/>
    </row>
    <row r="228" spans="1:1">
      <c r="A228" s="61"/>
    </row>
    <row r="229" spans="1:1">
      <c r="A229" s="61"/>
    </row>
    <row r="230" spans="1:1">
      <c r="A230" s="61"/>
    </row>
    <row r="231" spans="1:1">
      <c r="A231" s="61"/>
    </row>
    <row r="232" spans="1:1">
      <c r="A232" s="61"/>
    </row>
    <row r="233" spans="1:1">
      <c r="A233" s="61"/>
    </row>
    <row r="234" spans="1:1">
      <c r="A234" s="61"/>
    </row>
    <row r="235" spans="1:1">
      <c r="A235" s="61"/>
    </row>
    <row r="236" spans="1:1">
      <c r="A236" s="61"/>
    </row>
    <row r="237" spans="1:1">
      <c r="A237" s="61"/>
    </row>
    <row r="238" spans="1:1">
      <c r="A238" s="61"/>
    </row>
    <row r="239" spans="1:1">
      <c r="A239" s="61"/>
    </row>
    <row r="240" spans="1:1">
      <c r="A240" s="61"/>
    </row>
    <row r="241" spans="1:1">
      <c r="A241" s="61"/>
    </row>
    <row r="242" spans="1:1">
      <c r="A242" s="61"/>
    </row>
    <row r="243" spans="1:1">
      <c r="A243" s="61"/>
    </row>
    <row r="244" spans="1:1">
      <c r="A244" s="61"/>
    </row>
    <row r="245" spans="1:1">
      <c r="A245" s="61"/>
    </row>
    <row r="246" spans="1:1">
      <c r="A246" s="61"/>
    </row>
    <row r="247" spans="1:1">
      <c r="A247" s="61"/>
    </row>
    <row r="248" spans="1:1">
      <c r="A248" s="61"/>
    </row>
    <row r="249" spans="1:1">
      <c r="A249" s="61"/>
    </row>
    <row r="250" spans="1:1">
      <c r="A250" s="61"/>
    </row>
    <row r="251" spans="1:1">
      <c r="A251" s="61"/>
    </row>
    <row r="252" spans="1:1">
      <c r="A252" s="61"/>
    </row>
    <row r="253" spans="1:1">
      <c r="A253" s="61"/>
    </row>
    <row r="254" spans="1:1">
      <c r="A254" s="61"/>
    </row>
    <row r="255" spans="1:1">
      <c r="A255" s="61"/>
    </row>
    <row r="256" spans="1:1">
      <c r="A256" s="61"/>
    </row>
    <row r="257" spans="1:1">
      <c r="A257" s="61"/>
    </row>
    <row r="258" spans="1:1">
      <c r="A258" s="61"/>
    </row>
    <row r="259" spans="1:1">
      <c r="A259" s="61"/>
    </row>
    <row r="260" spans="1:1">
      <c r="A260" s="61"/>
    </row>
    <row r="261" spans="1:1">
      <c r="A261" s="61"/>
    </row>
    <row r="262" spans="1:1">
      <c r="A262" s="61"/>
    </row>
    <row r="263" spans="1:1">
      <c r="A263" s="61"/>
    </row>
    <row r="264" spans="1:1">
      <c r="A264" s="61"/>
    </row>
    <row r="265" spans="1:1">
      <c r="A265" s="61"/>
    </row>
    <row r="266" spans="1:1">
      <c r="A266" s="61"/>
    </row>
    <row r="267" spans="1:1">
      <c r="A267" s="61"/>
    </row>
    <row r="268" spans="1:1">
      <c r="A268" s="61"/>
    </row>
    <row r="269" spans="1:1">
      <c r="A269" s="61"/>
    </row>
    <row r="270" spans="1:1">
      <c r="A270" s="61"/>
    </row>
    <row r="271" spans="1:1">
      <c r="A271" s="61"/>
    </row>
    <row r="272" spans="1:1">
      <c r="A272" s="61"/>
    </row>
    <row r="273" spans="1:1">
      <c r="A273" s="61"/>
    </row>
    <row r="274" spans="1:1">
      <c r="A274" s="61"/>
    </row>
    <row r="275" spans="1:1">
      <c r="A275" s="61"/>
    </row>
    <row r="276" spans="1:1">
      <c r="A276" s="61"/>
    </row>
    <row r="277" spans="1:1">
      <c r="A277" s="61"/>
    </row>
    <row r="278" spans="1:1">
      <c r="A278" s="61"/>
    </row>
    <row r="279" spans="1:1">
      <c r="A279" s="61"/>
    </row>
    <row r="280" spans="1:1">
      <c r="A280" s="61"/>
    </row>
    <row r="281" spans="1:1">
      <c r="A281" s="61"/>
    </row>
    <row r="282" spans="1:1">
      <c r="A282" s="61"/>
    </row>
    <row r="283" spans="1:1">
      <c r="A283" s="61"/>
    </row>
    <row r="284" spans="1:1">
      <c r="A284" s="61"/>
    </row>
    <row r="285" spans="1:1">
      <c r="A285" s="61"/>
    </row>
    <row r="286" spans="1:1">
      <c r="A286" s="61"/>
    </row>
    <row r="287" spans="1:1">
      <c r="A287" s="61"/>
    </row>
    <row r="288" spans="1:1">
      <c r="A288" s="61"/>
    </row>
    <row r="289" spans="1:1">
      <c r="A289" s="61"/>
    </row>
    <row r="290" spans="1:1">
      <c r="A290" s="61"/>
    </row>
    <row r="291" spans="1:1">
      <c r="A291" s="61"/>
    </row>
    <row r="292" spans="1:1">
      <c r="A292" s="61"/>
    </row>
    <row r="293" spans="1:1">
      <c r="A293" s="61"/>
    </row>
    <row r="294" spans="1:1">
      <c r="A294" s="61"/>
    </row>
    <row r="295" spans="1:1">
      <c r="A295" s="61"/>
    </row>
    <row r="296" spans="1:1">
      <c r="A296" s="61"/>
    </row>
    <row r="297" spans="1:1">
      <c r="A297" s="61"/>
    </row>
    <row r="298" spans="1:1">
      <c r="A298" s="61"/>
    </row>
    <row r="299" spans="1:1">
      <c r="A299" s="61"/>
    </row>
    <row r="300" spans="1:1">
      <c r="A300" s="61"/>
    </row>
    <row r="301" spans="1:1">
      <c r="A301" s="61"/>
    </row>
    <row r="302" spans="1:1">
      <c r="A302" s="61"/>
    </row>
    <row r="303" spans="1:1">
      <c r="A303" s="61"/>
    </row>
    <row r="304" spans="1:1">
      <c r="A304" s="61"/>
    </row>
    <row r="305" spans="1:1">
      <c r="A305" s="61"/>
    </row>
    <row r="306" spans="1:1">
      <c r="A306" s="61"/>
    </row>
    <row r="307" spans="1:1">
      <c r="A307" s="61"/>
    </row>
    <row r="308" spans="1:1">
      <c r="A308" s="61"/>
    </row>
    <row r="309" spans="1:1">
      <c r="A309" s="61"/>
    </row>
    <row r="310" spans="1:1">
      <c r="A310" s="61"/>
    </row>
    <row r="311" spans="1:1">
      <c r="A311" s="61"/>
    </row>
    <row r="312" spans="1:1">
      <c r="A312" s="61"/>
    </row>
    <row r="313" spans="1:1">
      <c r="A313" s="61"/>
    </row>
    <row r="314" spans="1:1">
      <c r="A314" s="61"/>
    </row>
    <row r="315" spans="1:1">
      <c r="A315" s="61"/>
    </row>
    <row r="316" spans="1:1">
      <c r="A316" s="61"/>
    </row>
    <row r="317" spans="1:1">
      <c r="A317" s="61"/>
    </row>
    <row r="318" spans="1:1">
      <c r="A318" s="61"/>
    </row>
    <row r="319" spans="1:1">
      <c r="A319" s="61"/>
    </row>
    <row r="320" spans="1:1">
      <c r="A320" s="61"/>
    </row>
    <row r="321" spans="1:1">
      <c r="A321" s="61"/>
    </row>
    <row r="322" spans="1:1">
      <c r="A322" s="61"/>
    </row>
  </sheetData>
  <mergeCells count="14">
    <mergeCell ref="A82:K82"/>
    <mergeCell ref="A90:K90"/>
    <mergeCell ref="C100:F100"/>
    <mergeCell ref="H100:J100"/>
    <mergeCell ref="A6:K6"/>
    <mergeCell ref="A1:K1"/>
    <mergeCell ref="A3:A4"/>
    <mergeCell ref="B3:B4"/>
    <mergeCell ref="C3:C4"/>
    <mergeCell ref="D3:D4"/>
    <mergeCell ref="E3:E4"/>
    <mergeCell ref="F3:F4"/>
    <mergeCell ref="G3:J3"/>
    <mergeCell ref="K3:K4"/>
  </mergeCells>
  <phoneticPr fontId="3" type="noConversion"/>
  <printOptions horizontalCentered="1"/>
  <pageMargins left="0.78740157480314965" right="0.78740157480314965" top="1.1811023622047245" bottom="0.39370078740157483" header="0.78740157480314965" footer="0"/>
  <pageSetup paperSize="9" scale="60" fitToHeight="8" orientation="landscape" r:id="rId1"/>
  <headerFooter alignWithMargins="0">
    <oddHeader>&amp;RПродовження додатка</oddHead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3"/>
    <pageSetUpPr fitToPage="1"/>
  </sheetPr>
  <dimension ref="A1:L194"/>
  <sheetViews>
    <sheetView view="pageBreakPreview" topLeftCell="A19" zoomScale="70" zoomScaleNormal="65" zoomScaleSheetLayoutView="70" workbookViewId="0">
      <selection activeCell="A35" sqref="A35"/>
    </sheetView>
  </sheetViews>
  <sheetFormatPr defaultColWidth="77.85546875" defaultRowHeight="15.75"/>
  <cols>
    <col min="1" max="1" width="69.42578125" style="86" customWidth="1"/>
    <col min="2" max="2" width="12.28515625" style="87" customWidth="1"/>
    <col min="3" max="3" width="12.5703125" style="87" customWidth="1"/>
    <col min="4" max="4" width="13.140625" style="87" customWidth="1"/>
    <col min="5" max="5" width="12" style="87" customWidth="1"/>
    <col min="6" max="6" width="11.5703125" style="86" customWidth="1"/>
    <col min="7" max="7" width="11.140625" style="86" customWidth="1"/>
    <col min="8" max="8" width="11.7109375" style="86" customWidth="1"/>
    <col min="9" max="9" width="10.85546875" style="86" customWidth="1"/>
    <col min="10" max="10" width="11" style="86" customWidth="1"/>
    <col min="11" max="11" width="10" style="86" customWidth="1"/>
    <col min="12" max="12" width="9.5703125" style="86" customWidth="1"/>
    <col min="13" max="255" width="9.140625" style="86" customWidth="1"/>
    <col min="256" max="16384" width="77.85546875" style="86"/>
  </cols>
  <sheetData>
    <row r="1" spans="1:10">
      <c r="A1" s="219" t="s">
        <v>129</v>
      </c>
      <c r="B1" s="219"/>
      <c r="C1" s="219"/>
      <c r="D1" s="219"/>
      <c r="E1" s="219"/>
      <c r="F1" s="219"/>
      <c r="G1" s="219"/>
      <c r="H1" s="219"/>
      <c r="I1" s="219"/>
      <c r="J1" s="219"/>
    </row>
    <row r="2" spans="1:10" ht="8.25" customHeight="1">
      <c r="A2" s="87"/>
      <c r="F2" s="87"/>
      <c r="G2" s="87"/>
      <c r="H2" s="87"/>
      <c r="I2" s="87"/>
      <c r="J2" s="87"/>
    </row>
    <row r="3" spans="1:10" ht="38.25" customHeight="1">
      <c r="A3" s="203" t="s">
        <v>190</v>
      </c>
      <c r="B3" s="220" t="s">
        <v>18</v>
      </c>
      <c r="C3" s="220" t="s">
        <v>32</v>
      </c>
      <c r="D3" s="220" t="s">
        <v>36</v>
      </c>
      <c r="E3" s="215" t="s">
        <v>135</v>
      </c>
      <c r="F3" s="204" t="s">
        <v>22</v>
      </c>
      <c r="G3" s="204" t="s">
        <v>147</v>
      </c>
      <c r="H3" s="204"/>
      <c r="I3" s="204"/>
      <c r="J3" s="204"/>
    </row>
    <row r="4" spans="1:10" ht="33.75" customHeight="1">
      <c r="A4" s="203"/>
      <c r="B4" s="220"/>
      <c r="C4" s="220"/>
      <c r="D4" s="220"/>
      <c r="E4" s="215"/>
      <c r="F4" s="204"/>
      <c r="G4" s="65" t="s">
        <v>148</v>
      </c>
      <c r="H4" s="65" t="s">
        <v>149</v>
      </c>
      <c r="I4" s="65" t="s">
        <v>150</v>
      </c>
      <c r="J4" s="65" t="s">
        <v>71</v>
      </c>
    </row>
    <row r="5" spans="1:10" ht="18" customHeight="1">
      <c r="A5" s="37">
        <v>1</v>
      </c>
      <c r="B5" s="88">
        <v>2</v>
      </c>
      <c r="C5" s="88">
        <v>3</v>
      </c>
      <c r="D5" s="88">
        <v>4</v>
      </c>
      <c r="E5" s="88">
        <v>5</v>
      </c>
      <c r="F5" s="88">
        <v>6</v>
      </c>
      <c r="G5" s="88">
        <v>7</v>
      </c>
      <c r="H5" s="88">
        <v>8</v>
      </c>
      <c r="I5" s="88">
        <v>9</v>
      </c>
      <c r="J5" s="88">
        <v>10</v>
      </c>
    </row>
    <row r="6" spans="1:10" ht="24.95" customHeight="1">
      <c r="A6" s="221" t="s">
        <v>127</v>
      </c>
      <c r="B6" s="221"/>
      <c r="C6" s="221"/>
      <c r="D6" s="221"/>
      <c r="E6" s="221"/>
      <c r="F6" s="221"/>
      <c r="G6" s="221"/>
      <c r="H6" s="221"/>
      <c r="I6" s="221"/>
      <c r="J6" s="221"/>
    </row>
    <row r="7" spans="1:10" ht="42.75" customHeight="1">
      <c r="A7" s="36" t="s">
        <v>58</v>
      </c>
      <c r="B7" s="11">
        <v>2000</v>
      </c>
      <c r="C7" s="26"/>
      <c r="D7" s="26"/>
      <c r="E7" s="26"/>
      <c r="F7" s="26"/>
      <c r="G7" s="26"/>
      <c r="H7" s="26"/>
      <c r="I7" s="26"/>
      <c r="J7" s="26"/>
    </row>
    <row r="8" spans="1:10" ht="31.5">
      <c r="A8" s="36" t="s">
        <v>280</v>
      </c>
      <c r="B8" s="11">
        <v>2010</v>
      </c>
      <c r="C8" s="26">
        <f>SUM(C9:C10)</f>
        <v>0</v>
      </c>
      <c r="D8" s="26">
        <f>SUM(D9:D10)</f>
        <v>0</v>
      </c>
      <c r="E8" s="26">
        <f>SUM(E9:E10)</f>
        <v>0</v>
      </c>
      <c r="F8" s="26">
        <f t="shared" ref="F8:F43" si="0">SUM(G8:J8)</f>
        <v>0</v>
      </c>
      <c r="G8" s="26">
        <f>SUM(G9:G10)</f>
        <v>0</v>
      </c>
      <c r="H8" s="26">
        <f>SUM(H9:H10)</f>
        <v>0</v>
      </c>
      <c r="I8" s="26">
        <f>SUM(I9:I10)</f>
        <v>0</v>
      </c>
      <c r="J8" s="26">
        <f>SUM(J9:J10)</f>
        <v>0</v>
      </c>
    </row>
    <row r="9" spans="1:10" ht="31.5">
      <c r="A9" s="34" t="s">
        <v>161</v>
      </c>
      <c r="B9" s="11">
        <v>2011</v>
      </c>
      <c r="C9" s="26" t="s">
        <v>232</v>
      </c>
      <c r="D9" s="26" t="s">
        <v>232</v>
      </c>
      <c r="E9" s="26" t="s">
        <v>232</v>
      </c>
      <c r="F9" s="26">
        <f>SUM(G9:J9)</f>
        <v>0</v>
      </c>
      <c r="G9" s="26" t="s">
        <v>232</v>
      </c>
      <c r="H9" s="26" t="s">
        <v>232</v>
      </c>
      <c r="I9" s="26" t="s">
        <v>232</v>
      </c>
      <c r="J9" s="26" t="s">
        <v>232</v>
      </c>
    </row>
    <row r="10" spans="1:10" ht="42.75" customHeight="1">
      <c r="A10" s="34" t="s">
        <v>371</v>
      </c>
      <c r="B10" s="11">
        <v>2012</v>
      </c>
      <c r="C10" s="26" t="s">
        <v>232</v>
      </c>
      <c r="D10" s="26" t="s">
        <v>232</v>
      </c>
      <c r="E10" s="26" t="s">
        <v>232</v>
      </c>
      <c r="F10" s="26">
        <f>SUM(G10:J10)</f>
        <v>0</v>
      </c>
      <c r="G10" s="26" t="s">
        <v>232</v>
      </c>
      <c r="H10" s="26" t="s">
        <v>232</v>
      </c>
      <c r="I10" s="26" t="s">
        <v>232</v>
      </c>
      <c r="J10" s="26" t="s">
        <v>232</v>
      </c>
    </row>
    <row r="11" spans="1:10" ht="20.100000000000001" customHeight="1">
      <c r="A11" s="34" t="s">
        <v>141</v>
      </c>
      <c r="B11" s="11" t="s">
        <v>171</v>
      </c>
      <c r="C11" s="26" t="s">
        <v>232</v>
      </c>
      <c r="D11" s="26" t="s">
        <v>232</v>
      </c>
      <c r="E11" s="26" t="s">
        <v>232</v>
      </c>
      <c r="F11" s="26">
        <f>SUM(G11:J11)</f>
        <v>0</v>
      </c>
      <c r="G11" s="26" t="s">
        <v>232</v>
      </c>
      <c r="H11" s="26" t="s">
        <v>232</v>
      </c>
      <c r="I11" s="26" t="s">
        <v>232</v>
      </c>
      <c r="J11" s="26" t="s">
        <v>232</v>
      </c>
    </row>
    <row r="12" spans="1:10" ht="20.100000000000001" customHeight="1">
      <c r="A12" s="34" t="s">
        <v>153</v>
      </c>
      <c r="B12" s="11">
        <v>2020</v>
      </c>
      <c r="C12" s="26"/>
      <c r="D12" s="26"/>
      <c r="E12" s="26"/>
      <c r="F12" s="26">
        <f t="shared" si="0"/>
        <v>0</v>
      </c>
      <c r="G12" s="26"/>
      <c r="H12" s="26"/>
      <c r="I12" s="26"/>
      <c r="J12" s="26"/>
    </row>
    <row r="13" spans="1:10" s="89" customFormat="1" ht="20.100000000000001" customHeight="1">
      <c r="A13" s="36" t="s">
        <v>68</v>
      </c>
      <c r="B13" s="11">
        <v>2030</v>
      </c>
      <c r="C13" s="26" t="s">
        <v>232</v>
      </c>
      <c r="D13" s="26" t="s">
        <v>232</v>
      </c>
      <c r="E13" s="26" t="s">
        <v>232</v>
      </c>
      <c r="F13" s="26">
        <f t="shared" si="0"/>
        <v>0</v>
      </c>
      <c r="G13" s="26" t="s">
        <v>232</v>
      </c>
      <c r="H13" s="26" t="s">
        <v>232</v>
      </c>
      <c r="I13" s="26" t="s">
        <v>232</v>
      </c>
      <c r="J13" s="26" t="s">
        <v>232</v>
      </c>
    </row>
    <row r="14" spans="1:10" ht="20.100000000000001" customHeight="1">
      <c r="A14" s="36" t="s">
        <v>119</v>
      </c>
      <c r="B14" s="11">
        <v>2031</v>
      </c>
      <c r="C14" s="26" t="s">
        <v>232</v>
      </c>
      <c r="D14" s="26" t="s">
        <v>232</v>
      </c>
      <c r="E14" s="26" t="s">
        <v>232</v>
      </c>
      <c r="F14" s="26">
        <f t="shared" si="0"/>
        <v>0</v>
      </c>
      <c r="G14" s="26" t="s">
        <v>232</v>
      </c>
      <c r="H14" s="26" t="s">
        <v>232</v>
      </c>
      <c r="I14" s="26" t="s">
        <v>232</v>
      </c>
      <c r="J14" s="26" t="s">
        <v>232</v>
      </c>
    </row>
    <row r="15" spans="1:10" ht="20.100000000000001" customHeight="1">
      <c r="A15" s="36" t="s">
        <v>28</v>
      </c>
      <c r="B15" s="11">
        <v>2040</v>
      </c>
      <c r="C15" s="26" t="s">
        <v>232</v>
      </c>
      <c r="D15" s="26" t="s">
        <v>232</v>
      </c>
      <c r="E15" s="26" t="s">
        <v>232</v>
      </c>
      <c r="F15" s="26">
        <f t="shared" si="0"/>
        <v>0</v>
      </c>
      <c r="G15" s="26" t="s">
        <v>232</v>
      </c>
      <c r="H15" s="26" t="s">
        <v>232</v>
      </c>
      <c r="I15" s="26" t="s">
        <v>232</v>
      </c>
      <c r="J15" s="26" t="s">
        <v>232</v>
      </c>
    </row>
    <row r="16" spans="1:10" ht="20.100000000000001" customHeight="1">
      <c r="A16" s="36" t="s">
        <v>108</v>
      </c>
      <c r="B16" s="11">
        <v>2050</v>
      </c>
      <c r="C16" s="26" t="s">
        <v>232</v>
      </c>
      <c r="D16" s="26" t="s">
        <v>232</v>
      </c>
      <c r="E16" s="26" t="s">
        <v>232</v>
      </c>
      <c r="F16" s="26">
        <f t="shared" si="0"/>
        <v>0</v>
      </c>
      <c r="G16" s="26" t="s">
        <v>232</v>
      </c>
      <c r="H16" s="26" t="s">
        <v>232</v>
      </c>
      <c r="I16" s="26" t="s">
        <v>232</v>
      </c>
      <c r="J16" s="26" t="s">
        <v>232</v>
      </c>
    </row>
    <row r="17" spans="1:11" ht="20.100000000000001" customHeight="1">
      <c r="A17" s="36" t="s">
        <v>109</v>
      </c>
      <c r="B17" s="11">
        <v>2060</v>
      </c>
      <c r="C17" s="26" t="s">
        <v>232</v>
      </c>
      <c r="D17" s="26" t="s">
        <v>232</v>
      </c>
      <c r="E17" s="26" t="s">
        <v>232</v>
      </c>
      <c r="F17" s="26">
        <f t="shared" si="0"/>
        <v>0</v>
      </c>
      <c r="G17" s="26" t="s">
        <v>232</v>
      </c>
      <c r="H17" s="26" t="s">
        <v>232</v>
      </c>
      <c r="I17" s="26" t="s">
        <v>232</v>
      </c>
      <c r="J17" s="26" t="s">
        <v>232</v>
      </c>
    </row>
    <row r="18" spans="1:11" ht="42.75" customHeight="1">
      <c r="A18" s="36" t="s">
        <v>59</v>
      </c>
      <c r="B18" s="11">
        <v>2070</v>
      </c>
      <c r="C18" s="27">
        <f>SUM(C7,C8,C12,C13,C15,C16,C17)+'I. Фін результат'!C76</f>
        <v>21166.900000000009</v>
      </c>
      <c r="D18" s="26">
        <f>SUM(D7,D8,D12,D13,D15,D16,D17)+'I. Фін результат'!D76</f>
        <v>0</v>
      </c>
      <c r="E18" s="26">
        <f>SUM(E7,E8,E12,E13,E15,E16,E17)+'I. Фін результат'!E76</f>
        <v>0</v>
      </c>
      <c r="F18" s="27">
        <f>SUM(F7,F8,F12,F13,F15,F16,F17)+'I. Фін результат'!F76</f>
        <v>0</v>
      </c>
      <c r="G18" s="27">
        <f>SUM(G7,G8,G12,G13,G15,G16,G17)+'I. Фін результат'!G76</f>
        <v>0</v>
      </c>
      <c r="H18" s="27">
        <f>SUM(H7,H8,H12,H13,H15,H16,H17)+'I. Фін результат'!H76</f>
        <v>0</v>
      </c>
      <c r="I18" s="27">
        <f>SUM(I7,I8,I12,I13,I15,I16,I17)+'I. Фін результат'!I76</f>
        <v>0</v>
      </c>
      <c r="J18" s="27">
        <f>SUM(J7,J8,J12,J13,J15,J16,J17)+'I. Фін результат'!J76</f>
        <v>0</v>
      </c>
    </row>
    <row r="19" spans="1:11" ht="20.100000000000001" customHeight="1">
      <c r="A19" s="221" t="s">
        <v>338</v>
      </c>
      <c r="B19" s="221"/>
      <c r="C19" s="221"/>
      <c r="D19" s="221"/>
      <c r="E19" s="221"/>
      <c r="F19" s="221"/>
      <c r="G19" s="221"/>
      <c r="H19" s="221"/>
      <c r="I19" s="221"/>
      <c r="J19" s="221"/>
    </row>
    <row r="20" spans="1:11" ht="31.5">
      <c r="A20" s="35" t="s">
        <v>331</v>
      </c>
      <c r="B20" s="90">
        <v>2110</v>
      </c>
      <c r="C20" s="29">
        <f>SUM(C21:C29)</f>
        <v>0</v>
      </c>
      <c r="D20" s="30">
        <f>SUM(D21:D29)</f>
        <v>0</v>
      </c>
      <c r="E20" s="29">
        <f>SUM(E21:E29)</f>
        <v>0</v>
      </c>
      <c r="F20" s="29">
        <f t="shared" si="0"/>
        <v>0</v>
      </c>
      <c r="G20" s="29">
        <f>SUM(G21:G29)</f>
        <v>0</v>
      </c>
      <c r="H20" s="29">
        <f>SUM(H21:H29)</f>
        <v>0</v>
      </c>
      <c r="I20" s="29">
        <f>SUM(I21:I29)</f>
        <v>0</v>
      </c>
      <c r="J20" s="29">
        <f>SUM(J21:J29)</f>
        <v>0</v>
      </c>
    </row>
    <row r="21" spans="1:11">
      <c r="A21" s="34" t="s">
        <v>290</v>
      </c>
      <c r="B21" s="11">
        <v>2111</v>
      </c>
      <c r="C21" s="26"/>
      <c r="D21" s="27"/>
      <c r="E21" s="26"/>
      <c r="F21" s="26">
        <f t="shared" si="0"/>
        <v>0</v>
      </c>
      <c r="G21" s="26"/>
      <c r="H21" s="26"/>
      <c r="I21" s="26"/>
      <c r="J21" s="26"/>
    </row>
    <row r="22" spans="1:11" ht="31.5">
      <c r="A22" s="34" t="s">
        <v>353</v>
      </c>
      <c r="B22" s="11">
        <v>2112</v>
      </c>
      <c r="C22" s="26"/>
      <c r="D22" s="26"/>
      <c r="E22" s="26"/>
      <c r="F22" s="26">
        <f t="shared" si="0"/>
        <v>0</v>
      </c>
      <c r="G22" s="26"/>
      <c r="H22" s="26"/>
      <c r="I22" s="26"/>
      <c r="J22" s="26"/>
    </row>
    <row r="23" spans="1:11" s="89" customFormat="1" ht="31.5">
      <c r="A23" s="36" t="s">
        <v>354</v>
      </c>
      <c r="B23" s="37">
        <v>2113</v>
      </c>
      <c r="C23" s="26" t="s">
        <v>232</v>
      </c>
      <c r="D23" s="26" t="s">
        <v>232</v>
      </c>
      <c r="E23" s="26" t="s">
        <v>232</v>
      </c>
      <c r="F23" s="26">
        <f t="shared" si="0"/>
        <v>0</v>
      </c>
      <c r="G23" s="26" t="s">
        <v>232</v>
      </c>
      <c r="H23" s="26" t="s">
        <v>232</v>
      </c>
      <c r="I23" s="26" t="s">
        <v>232</v>
      </c>
      <c r="J23" s="26" t="s">
        <v>232</v>
      </c>
    </row>
    <row r="24" spans="1:11">
      <c r="A24" s="36" t="s">
        <v>84</v>
      </c>
      <c r="B24" s="37">
        <v>2114</v>
      </c>
      <c r="C24" s="26"/>
      <c r="D24" s="26"/>
      <c r="E24" s="26"/>
      <c r="F24" s="26">
        <f t="shared" si="0"/>
        <v>0</v>
      </c>
      <c r="G24" s="26"/>
      <c r="H24" s="26"/>
      <c r="I24" s="26"/>
      <c r="J24" s="26"/>
    </row>
    <row r="25" spans="1:11" ht="31.5">
      <c r="A25" s="36" t="s">
        <v>335</v>
      </c>
      <c r="B25" s="37">
        <v>2115</v>
      </c>
      <c r="C25" s="26"/>
      <c r="D25" s="26"/>
      <c r="E25" s="26"/>
      <c r="F25" s="26">
        <f t="shared" si="0"/>
        <v>0</v>
      </c>
      <c r="G25" s="26"/>
      <c r="H25" s="26"/>
      <c r="I25" s="26"/>
      <c r="J25" s="26"/>
    </row>
    <row r="26" spans="1:11">
      <c r="A26" s="36" t="s">
        <v>101</v>
      </c>
      <c r="B26" s="37">
        <v>2116</v>
      </c>
      <c r="C26" s="26"/>
      <c r="D26" s="26"/>
      <c r="E26" s="26"/>
      <c r="F26" s="26">
        <f t="shared" si="0"/>
        <v>0</v>
      </c>
      <c r="G26" s="26"/>
      <c r="H26" s="26"/>
      <c r="I26" s="26"/>
      <c r="J26" s="26"/>
    </row>
    <row r="27" spans="1:11">
      <c r="A27" s="36" t="s">
        <v>355</v>
      </c>
      <c r="B27" s="37">
        <v>2117</v>
      </c>
      <c r="C27" s="26"/>
      <c r="D27" s="26"/>
      <c r="E27" s="26"/>
      <c r="F27" s="26">
        <f t="shared" si="0"/>
        <v>0</v>
      </c>
      <c r="G27" s="26"/>
      <c r="H27" s="26"/>
      <c r="I27" s="26"/>
      <c r="J27" s="26"/>
    </row>
    <row r="28" spans="1:11">
      <c r="A28" s="36" t="s">
        <v>83</v>
      </c>
      <c r="B28" s="37">
        <v>2118</v>
      </c>
      <c r="C28" s="26"/>
      <c r="D28" s="26"/>
      <c r="E28" s="26"/>
      <c r="F28" s="26">
        <f t="shared" si="0"/>
        <v>0</v>
      </c>
      <c r="G28" s="26"/>
      <c r="H28" s="26"/>
      <c r="I28" s="26"/>
      <c r="J28" s="26"/>
    </row>
    <row r="29" spans="1:11" s="91" customFormat="1">
      <c r="A29" s="36" t="s">
        <v>339</v>
      </c>
      <c r="B29" s="37">
        <v>2119</v>
      </c>
      <c r="C29" s="29"/>
      <c r="D29" s="29"/>
      <c r="E29" s="29"/>
      <c r="F29" s="26">
        <f t="shared" si="0"/>
        <v>0</v>
      </c>
      <c r="G29" s="29"/>
      <c r="H29" s="29"/>
      <c r="I29" s="29"/>
      <c r="J29" s="29"/>
      <c r="K29" s="86"/>
    </row>
    <row r="30" spans="1:11" s="91" customFormat="1" ht="31.5">
      <c r="A30" s="35" t="s">
        <v>340</v>
      </c>
      <c r="B30" s="92">
        <v>2120</v>
      </c>
      <c r="C30" s="30">
        <f>SUM(C31:C34)</f>
        <v>15324.6</v>
      </c>
      <c r="D30" s="30">
        <v>20272.099999999999</v>
      </c>
      <c r="E30" s="30">
        <v>20272.099999999999</v>
      </c>
      <c r="F30" s="30">
        <f>SUM(G30:J30)</f>
        <v>22728.9</v>
      </c>
      <c r="G30" s="30">
        <f>SUM(G31:G34)</f>
        <v>5832</v>
      </c>
      <c r="H30" s="30">
        <f>SUM(H31:H34)</f>
        <v>5832</v>
      </c>
      <c r="I30" s="30">
        <f>SUM(I31:I34)</f>
        <v>5832</v>
      </c>
      <c r="J30" s="30">
        <f>SUM(J31:J34)</f>
        <v>5232.8999999999996</v>
      </c>
      <c r="K30" s="86"/>
    </row>
    <row r="31" spans="1:11" s="91" customFormat="1">
      <c r="A31" s="36" t="s">
        <v>83</v>
      </c>
      <c r="B31" s="37">
        <v>2121</v>
      </c>
      <c r="C31" s="27">
        <v>15319.5</v>
      </c>
      <c r="D31" s="27">
        <v>20272.099999999999</v>
      </c>
      <c r="E31" s="27">
        <v>20272.099999999999</v>
      </c>
      <c r="F31" s="27">
        <f t="shared" ref="F31" si="1">SUM(G31:J31)</f>
        <v>22728.9</v>
      </c>
      <c r="G31" s="27">
        <v>5832</v>
      </c>
      <c r="H31" s="27">
        <v>5832</v>
      </c>
      <c r="I31" s="27">
        <v>5832</v>
      </c>
      <c r="J31" s="27">
        <v>5232.8999999999996</v>
      </c>
      <c r="K31" s="86"/>
    </row>
    <row r="32" spans="1:11" s="91" customFormat="1">
      <c r="A32" s="36" t="s">
        <v>345</v>
      </c>
      <c r="B32" s="37">
        <v>2122</v>
      </c>
      <c r="C32" s="27">
        <v>4.9000000000000004</v>
      </c>
      <c r="D32" s="27"/>
      <c r="E32" s="27"/>
      <c r="F32" s="27">
        <f t="shared" si="0"/>
        <v>0</v>
      </c>
      <c r="G32" s="27"/>
      <c r="H32" s="27"/>
      <c r="I32" s="27"/>
      <c r="J32" s="27"/>
      <c r="K32" s="86"/>
    </row>
    <row r="33" spans="1:12" s="91" customFormat="1">
      <c r="A33" s="36" t="s">
        <v>500</v>
      </c>
      <c r="B33" s="37">
        <v>2123</v>
      </c>
      <c r="C33" s="27"/>
      <c r="D33" s="27"/>
      <c r="E33" s="27"/>
      <c r="F33" s="27">
        <f t="shared" si="0"/>
        <v>0</v>
      </c>
      <c r="G33" s="27"/>
      <c r="H33" s="27"/>
      <c r="I33" s="27"/>
      <c r="J33" s="27"/>
      <c r="K33" s="86"/>
    </row>
    <row r="34" spans="1:12" s="91" customFormat="1">
      <c r="A34" s="36" t="s">
        <v>339</v>
      </c>
      <c r="B34" s="37">
        <v>2124</v>
      </c>
      <c r="C34" s="27">
        <v>0.2</v>
      </c>
      <c r="D34" s="27"/>
      <c r="E34" s="27"/>
      <c r="F34" s="27">
        <f t="shared" si="0"/>
        <v>0</v>
      </c>
      <c r="G34" s="27"/>
      <c r="H34" s="27"/>
      <c r="I34" s="27"/>
      <c r="J34" s="27"/>
      <c r="K34" s="86"/>
    </row>
    <row r="35" spans="1:12" s="91" customFormat="1" ht="31.5">
      <c r="A35" s="35" t="s">
        <v>334</v>
      </c>
      <c r="B35" s="92">
        <v>2130</v>
      </c>
      <c r="C35" s="30">
        <f>SUM(C36:C39)</f>
        <v>19667.2</v>
      </c>
      <c r="D35" s="30">
        <v>23087.7</v>
      </c>
      <c r="E35" s="30">
        <v>23087.7</v>
      </c>
      <c r="F35" s="30">
        <f t="shared" si="0"/>
        <v>29673.9</v>
      </c>
      <c r="G35" s="30">
        <f>SUM(G36:G39)</f>
        <v>7614</v>
      </c>
      <c r="H35" s="30">
        <f>SUM(H36:H39)</f>
        <v>7614</v>
      </c>
      <c r="I35" s="30">
        <f>SUM(I36:I39)</f>
        <v>7614</v>
      </c>
      <c r="J35" s="30">
        <f>SUM(J36:J39)</f>
        <v>6831.9000000000005</v>
      </c>
      <c r="K35" s="86"/>
    </row>
    <row r="36" spans="1:12" ht="57" customHeight="1">
      <c r="A36" s="36" t="s">
        <v>356</v>
      </c>
      <c r="B36" s="37">
        <v>2131</v>
      </c>
      <c r="C36" s="27"/>
      <c r="D36" s="27"/>
      <c r="E36" s="27"/>
      <c r="F36" s="27">
        <f t="shared" si="0"/>
        <v>0</v>
      </c>
      <c r="G36" s="27"/>
      <c r="H36" s="27"/>
      <c r="I36" s="27"/>
      <c r="J36" s="27"/>
    </row>
    <row r="37" spans="1:12" ht="20.100000000000001" customHeight="1">
      <c r="A37" s="36" t="s">
        <v>341</v>
      </c>
      <c r="B37" s="37">
        <v>2132</v>
      </c>
      <c r="C37" s="27"/>
      <c r="D37" s="27"/>
      <c r="E37" s="27"/>
      <c r="F37" s="27">
        <f t="shared" si="0"/>
        <v>0</v>
      </c>
      <c r="G37" s="27"/>
      <c r="H37" s="27"/>
      <c r="I37" s="27"/>
      <c r="J37" s="27"/>
    </row>
    <row r="38" spans="1:12" ht="30" customHeight="1">
      <c r="A38" s="36" t="s">
        <v>342</v>
      </c>
      <c r="B38" s="37">
        <v>2133</v>
      </c>
      <c r="C38" s="27">
        <v>18403.5</v>
      </c>
      <c r="D38" s="27">
        <v>24777</v>
      </c>
      <c r="E38" s="27">
        <v>24777</v>
      </c>
      <c r="F38" s="27">
        <f t="shared" si="0"/>
        <v>27779.8</v>
      </c>
      <c r="G38" s="27">
        <v>7128</v>
      </c>
      <c r="H38" s="27">
        <v>7128</v>
      </c>
      <c r="I38" s="27">
        <v>7128</v>
      </c>
      <c r="J38" s="27">
        <v>6395.8</v>
      </c>
    </row>
    <row r="39" spans="1:12" ht="20.100000000000001" customHeight="1">
      <c r="A39" s="36" t="s">
        <v>501</v>
      </c>
      <c r="B39" s="37">
        <v>2134</v>
      </c>
      <c r="C39" s="27">
        <v>1263.7</v>
      </c>
      <c r="D39" s="27">
        <v>-1689.3</v>
      </c>
      <c r="E39" s="27">
        <v>-1689.3</v>
      </c>
      <c r="F39" s="27">
        <f t="shared" si="0"/>
        <v>1894.1</v>
      </c>
      <c r="G39" s="27">
        <v>486</v>
      </c>
      <c r="H39" s="27">
        <v>486</v>
      </c>
      <c r="I39" s="27">
        <v>486</v>
      </c>
      <c r="J39" s="27">
        <v>436.1</v>
      </c>
    </row>
    <row r="40" spans="1:12" s="89" customFormat="1">
      <c r="A40" s="35" t="s">
        <v>343</v>
      </c>
      <c r="B40" s="92">
        <v>2140</v>
      </c>
      <c r="C40" s="30">
        <f>SUM(C41,C42)</f>
        <v>0</v>
      </c>
      <c r="D40" s="30">
        <v>0</v>
      </c>
      <c r="E40" s="30">
        <v>0</v>
      </c>
      <c r="F40" s="30">
        <f>SUM(G40:J40)</f>
        <v>0</v>
      </c>
      <c r="G40" s="30">
        <f>SUM(G41,G42)</f>
        <v>0</v>
      </c>
      <c r="H40" s="30">
        <f>SUM(H41,H42)</f>
        <v>0</v>
      </c>
      <c r="I40" s="30">
        <f>SUM(I41,I42)</f>
        <v>0</v>
      </c>
      <c r="J40" s="30">
        <f>SUM(J41,J42)</f>
        <v>0</v>
      </c>
    </row>
    <row r="41" spans="1:12" ht="42.75" customHeight="1">
      <c r="A41" s="36" t="s">
        <v>281</v>
      </c>
      <c r="B41" s="37">
        <v>2141</v>
      </c>
      <c r="C41" s="27"/>
      <c r="D41" s="27"/>
      <c r="E41" s="27"/>
      <c r="F41" s="27">
        <f t="shared" si="0"/>
        <v>0</v>
      </c>
      <c r="G41" s="27"/>
      <c r="H41" s="27"/>
      <c r="I41" s="27"/>
      <c r="J41" s="27"/>
    </row>
    <row r="42" spans="1:12" ht="20.100000000000001" customHeight="1">
      <c r="A42" s="36" t="s">
        <v>344</v>
      </c>
      <c r="B42" s="37">
        <v>2142</v>
      </c>
      <c r="C42" s="27"/>
      <c r="D42" s="27"/>
      <c r="E42" s="27"/>
      <c r="F42" s="27">
        <f t="shared" si="0"/>
        <v>0</v>
      </c>
      <c r="G42" s="27"/>
      <c r="H42" s="27"/>
      <c r="I42" s="27"/>
      <c r="J42" s="27"/>
    </row>
    <row r="43" spans="1:12" s="89" customFormat="1" ht="27.75" customHeight="1">
      <c r="A43" s="35" t="s">
        <v>333</v>
      </c>
      <c r="B43" s="92">
        <v>2200</v>
      </c>
      <c r="C43" s="30">
        <f>SUM(C20,C30,C35,C40)</f>
        <v>34991.800000000003</v>
      </c>
      <c r="D43" s="30">
        <v>43359.8</v>
      </c>
      <c r="E43" s="30">
        <v>43359.8</v>
      </c>
      <c r="F43" s="30">
        <f t="shared" si="0"/>
        <v>52402.8</v>
      </c>
      <c r="G43" s="30">
        <f t="shared" ref="G43:J43" si="2">SUM(G20,G30,G35,G40)</f>
        <v>13446</v>
      </c>
      <c r="H43" s="30">
        <f t="shared" si="2"/>
        <v>13446</v>
      </c>
      <c r="I43" s="30">
        <f t="shared" si="2"/>
        <v>13446</v>
      </c>
      <c r="J43" s="30">
        <f t="shared" si="2"/>
        <v>12064.8</v>
      </c>
      <c r="K43" s="86"/>
    </row>
    <row r="44" spans="1:12" s="89" customFormat="1" ht="20.100000000000001" customHeight="1">
      <c r="A44" s="93"/>
      <c r="B44" s="87"/>
      <c r="C44" s="94"/>
      <c r="D44" s="95"/>
      <c r="E44" s="95"/>
      <c r="F44" s="94"/>
      <c r="G44" s="95"/>
      <c r="H44" s="95"/>
      <c r="I44" s="95"/>
      <c r="J44" s="95"/>
    </row>
    <row r="45" spans="1:12" s="89" customFormat="1" ht="20.100000000000001" customHeight="1">
      <c r="A45" s="93"/>
      <c r="B45" s="87"/>
      <c r="C45" s="94"/>
      <c r="D45" s="95"/>
      <c r="E45" s="95"/>
      <c r="F45" s="94"/>
      <c r="G45" s="95"/>
      <c r="H45" s="95"/>
      <c r="I45" s="95"/>
      <c r="J45" s="95"/>
    </row>
    <row r="46" spans="1:12" s="6" customFormat="1" ht="20.100000000000001" customHeight="1">
      <c r="A46" s="22"/>
      <c r="B46" s="59"/>
      <c r="C46" s="207"/>
      <c r="D46" s="208"/>
      <c r="E46" s="208"/>
      <c r="F46" s="208"/>
      <c r="G46" s="60"/>
      <c r="H46" s="222"/>
      <c r="I46" s="188"/>
      <c r="J46" s="188"/>
    </row>
    <row r="47" spans="1:12" s="53" customFormat="1">
      <c r="A47" s="3" t="s">
        <v>497</v>
      </c>
      <c r="B47" s="59"/>
      <c r="C47" s="207"/>
      <c r="D47" s="208"/>
      <c r="E47" s="208"/>
      <c r="F47" s="208"/>
      <c r="G47" s="60"/>
      <c r="H47" s="188" t="s">
        <v>434</v>
      </c>
      <c r="I47" s="188"/>
      <c r="J47" s="188"/>
    </row>
    <row r="48" spans="1:12" s="87" customFormat="1">
      <c r="A48" s="96"/>
      <c r="F48" s="86"/>
      <c r="G48" s="86"/>
      <c r="H48" s="86"/>
      <c r="I48" s="86"/>
      <c r="J48" s="86"/>
      <c r="K48" s="86"/>
      <c r="L48" s="86"/>
    </row>
    <row r="49" spans="1:12" s="87" customFormat="1">
      <c r="A49" s="96"/>
      <c r="F49" s="86"/>
      <c r="G49" s="86"/>
      <c r="H49" s="86"/>
      <c r="I49" s="86"/>
      <c r="J49" s="86"/>
      <c r="K49" s="86"/>
      <c r="L49" s="86"/>
    </row>
    <row r="50" spans="1:12" s="87" customFormat="1">
      <c r="A50" s="96"/>
      <c r="F50" s="86"/>
      <c r="G50" s="86"/>
      <c r="H50" s="86"/>
      <c r="I50" s="86"/>
      <c r="J50" s="86"/>
      <c r="K50" s="86"/>
      <c r="L50" s="86"/>
    </row>
    <row r="51" spans="1:12" s="87" customFormat="1">
      <c r="A51" s="96"/>
      <c r="F51" s="86"/>
      <c r="G51" s="86"/>
      <c r="H51" s="86"/>
      <c r="I51" s="86"/>
      <c r="J51" s="86"/>
      <c r="K51" s="86"/>
      <c r="L51" s="86"/>
    </row>
    <row r="52" spans="1:12" s="87" customFormat="1">
      <c r="A52" s="96"/>
      <c r="F52" s="86"/>
      <c r="G52" s="86"/>
      <c r="H52" s="86"/>
      <c r="I52" s="86"/>
      <c r="J52" s="86"/>
      <c r="K52" s="86"/>
      <c r="L52" s="86"/>
    </row>
    <row r="53" spans="1:12" s="87" customFormat="1">
      <c r="A53" s="96"/>
      <c r="F53" s="86"/>
      <c r="G53" s="86"/>
      <c r="H53" s="86"/>
      <c r="I53" s="86"/>
      <c r="J53" s="86"/>
      <c r="K53" s="86"/>
      <c r="L53" s="86"/>
    </row>
    <row r="54" spans="1:12" s="87" customFormat="1">
      <c r="A54" s="96"/>
      <c r="F54" s="86"/>
      <c r="G54" s="86"/>
      <c r="H54" s="86"/>
      <c r="I54" s="86"/>
      <c r="J54" s="86"/>
      <c r="K54" s="86"/>
      <c r="L54" s="86"/>
    </row>
    <row r="55" spans="1:12" s="87" customFormat="1">
      <c r="A55" s="96"/>
      <c r="F55" s="86"/>
      <c r="G55" s="86"/>
      <c r="H55" s="86"/>
      <c r="I55" s="86"/>
      <c r="J55" s="86"/>
      <c r="K55" s="86"/>
      <c r="L55" s="86"/>
    </row>
    <row r="56" spans="1:12" s="87" customFormat="1">
      <c r="A56" s="96"/>
      <c r="F56" s="86"/>
      <c r="G56" s="86"/>
      <c r="H56" s="86"/>
      <c r="I56" s="86"/>
      <c r="J56" s="86"/>
      <c r="K56" s="86"/>
      <c r="L56" s="86"/>
    </row>
    <row r="57" spans="1:12" s="87" customFormat="1">
      <c r="A57" s="96"/>
      <c r="F57" s="86"/>
      <c r="G57" s="86"/>
      <c r="H57" s="86"/>
      <c r="I57" s="86"/>
      <c r="J57" s="86"/>
      <c r="K57" s="86"/>
      <c r="L57" s="86"/>
    </row>
    <row r="58" spans="1:12" s="87" customFormat="1">
      <c r="A58" s="96"/>
      <c r="F58" s="86"/>
      <c r="G58" s="86"/>
      <c r="H58" s="86"/>
      <c r="I58" s="86"/>
      <c r="J58" s="86"/>
      <c r="K58" s="86"/>
      <c r="L58" s="86"/>
    </row>
    <row r="59" spans="1:12" s="87" customFormat="1">
      <c r="A59" s="96"/>
      <c r="F59" s="86"/>
      <c r="G59" s="86"/>
      <c r="H59" s="86"/>
      <c r="I59" s="86"/>
      <c r="J59" s="86"/>
      <c r="K59" s="86"/>
      <c r="L59" s="86"/>
    </row>
    <row r="60" spans="1:12" s="87" customFormat="1">
      <c r="A60" s="96"/>
      <c r="F60" s="86"/>
      <c r="G60" s="86"/>
      <c r="H60" s="86"/>
      <c r="I60" s="86"/>
      <c r="J60" s="86"/>
      <c r="K60" s="86"/>
      <c r="L60" s="86"/>
    </row>
    <row r="61" spans="1:12" s="87" customFormat="1">
      <c r="A61" s="96"/>
      <c r="F61" s="86"/>
      <c r="G61" s="86"/>
      <c r="H61" s="86"/>
      <c r="I61" s="86"/>
      <c r="J61" s="86"/>
      <c r="K61" s="86"/>
      <c r="L61" s="86"/>
    </row>
    <row r="62" spans="1:12" s="87" customFormat="1">
      <c r="A62" s="96"/>
      <c r="F62" s="86"/>
      <c r="G62" s="86"/>
      <c r="H62" s="86"/>
      <c r="I62" s="86"/>
      <c r="J62" s="86"/>
      <c r="K62" s="86"/>
      <c r="L62" s="86"/>
    </row>
    <row r="63" spans="1:12" s="87" customFormat="1">
      <c r="A63" s="96"/>
      <c r="F63" s="86"/>
      <c r="G63" s="86"/>
      <c r="H63" s="86"/>
      <c r="I63" s="86"/>
      <c r="J63" s="86"/>
      <c r="K63" s="86"/>
      <c r="L63" s="86"/>
    </row>
    <row r="64" spans="1:12" s="87" customFormat="1">
      <c r="A64" s="96"/>
      <c r="F64" s="86"/>
      <c r="G64" s="86"/>
      <c r="H64" s="86"/>
      <c r="I64" s="86"/>
      <c r="J64" s="86"/>
      <c r="K64" s="86"/>
      <c r="L64" s="86"/>
    </row>
    <row r="65" spans="1:12" s="87" customFormat="1">
      <c r="A65" s="96"/>
      <c r="F65" s="86"/>
      <c r="G65" s="86"/>
      <c r="H65" s="86"/>
      <c r="I65" s="86"/>
      <c r="J65" s="86"/>
      <c r="K65" s="86"/>
      <c r="L65" s="86"/>
    </row>
    <row r="66" spans="1:12" s="87" customFormat="1">
      <c r="A66" s="96"/>
      <c r="F66" s="86"/>
      <c r="G66" s="86"/>
      <c r="H66" s="86"/>
      <c r="I66" s="86"/>
      <c r="J66" s="86"/>
      <c r="K66" s="86"/>
      <c r="L66" s="86"/>
    </row>
    <row r="67" spans="1:12" s="87" customFormat="1">
      <c r="A67" s="96"/>
      <c r="F67" s="86"/>
      <c r="G67" s="86"/>
      <c r="H67" s="86"/>
      <c r="I67" s="86"/>
      <c r="J67" s="86"/>
      <c r="K67" s="86"/>
      <c r="L67" s="86"/>
    </row>
    <row r="68" spans="1:12" s="87" customFormat="1">
      <c r="A68" s="96"/>
      <c r="F68" s="86"/>
      <c r="G68" s="86"/>
      <c r="H68" s="86"/>
      <c r="I68" s="86"/>
      <c r="J68" s="86"/>
      <c r="K68" s="86"/>
      <c r="L68" s="86"/>
    </row>
    <row r="69" spans="1:12" s="87" customFormat="1">
      <c r="A69" s="96"/>
      <c r="F69" s="86"/>
      <c r="G69" s="86"/>
      <c r="H69" s="86"/>
      <c r="I69" s="86"/>
      <c r="J69" s="86"/>
      <c r="K69" s="86"/>
      <c r="L69" s="86"/>
    </row>
    <row r="70" spans="1:12" s="87" customFormat="1">
      <c r="A70" s="96"/>
      <c r="F70" s="86"/>
      <c r="G70" s="86"/>
      <c r="H70" s="86"/>
      <c r="I70" s="86"/>
      <c r="J70" s="86"/>
      <c r="K70" s="86"/>
      <c r="L70" s="86"/>
    </row>
    <row r="71" spans="1:12" s="87" customFormat="1">
      <c r="A71" s="96"/>
      <c r="F71" s="86"/>
      <c r="G71" s="86"/>
      <c r="H71" s="86"/>
      <c r="I71" s="86"/>
      <c r="J71" s="86"/>
      <c r="K71" s="86"/>
      <c r="L71" s="86"/>
    </row>
    <row r="72" spans="1:12" s="87" customFormat="1">
      <c r="A72" s="96"/>
      <c r="F72" s="86"/>
      <c r="G72" s="86"/>
      <c r="H72" s="86"/>
      <c r="I72" s="86"/>
      <c r="J72" s="86"/>
      <c r="K72" s="86"/>
      <c r="L72" s="86"/>
    </row>
    <row r="73" spans="1:12" s="87" customFormat="1">
      <c r="A73" s="96"/>
      <c r="F73" s="86"/>
      <c r="G73" s="86"/>
      <c r="H73" s="86"/>
      <c r="I73" s="86"/>
      <c r="J73" s="86"/>
      <c r="K73" s="86"/>
      <c r="L73" s="86"/>
    </row>
    <row r="74" spans="1:12" s="87" customFormat="1">
      <c r="A74" s="96"/>
      <c r="F74" s="86"/>
      <c r="G74" s="86"/>
      <c r="H74" s="86"/>
      <c r="I74" s="86"/>
      <c r="J74" s="86"/>
      <c r="K74" s="86"/>
      <c r="L74" s="86"/>
    </row>
    <row r="75" spans="1:12" s="87" customFormat="1">
      <c r="A75" s="96"/>
      <c r="F75" s="86"/>
      <c r="G75" s="86"/>
      <c r="H75" s="86"/>
      <c r="I75" s="86"/>
      <c r="J75" s="86"/>
      <c r="K75" s="86"/>
      <c r="L75" s="86"/>
    </row>
    <row r="76" spans="1:12" s="87" customFormat="1">
      <c r="A76" s="96"/>
      <c r="F76" s="86"/>
      <c r="G76" s="86"/>
      <c r="H76" s="86"/>
      <c r="I76" s="86"/>
      <c r="J76" s="86"/>
      <c r="K76" s="86"/>
      <c r="L76" s="86"/>
    </row>
    <row r="77" spans="1:12" s="87" customFormat="1">
      <c r="A77" s="96"/>
      <c r="F77" s="86"/>
      <c r="G77" s="86"/>
      <c r="H77" s="86"/>
      <c r="I77" s="86"/>
      <c r="J77" s="86"/>
      <c r="K77" s="86"/>
      <c r="L77" s="86"/>
    </row>
    <row r="78" spans="1:12" s="87" customFormat="1">
      <c r="A78" s="96"/>
      <c r="F78" s="86"/>
      <c r="G78" s="86"/>
      <c r="H78" s="86"/>
      <c r="I78" s="86"/>
      <c r="J78" s="86"/>
      <c r="K78" s="86"/>
      <c r="L78" s="86"/>
    </row>
    <row r="79" spans="1:12" s="87" customFormat="1">
      <c r="A79" s="96"/>
      <c r="F79" s="86"/>
      <c r="G79" s="86"/>
      <c r="H79" s="86"/>
      <c r="I79" s="86"/>
      <c r="J79" s="86"/>
      <c r="K79" s="86"/>
      <c r="L79" s="86"/>
    </row>
    <row r="80" spans="1:12" s="87" customFormat="1">
      <c r="A80" s="96"/>
      <c r="F80" s="86"/>
      <c r="G80" s="86"/>
      <c r="H80" s="86"/>
      <c r="I80" s="86"/>
      <c r="J80" s="86"/>
      <c r="K80" s="86"/>
      <c r="L80" s="86"/>
    </row>
    <row r="81" spans="1:12" s="87" customFormat="1">
      <c r="A81" s="96"/>
      <c r="F81" s="86"/>
      <c r="G81" s="86"/>
      <c r="H81" s="86"/>
      <c r="I81" s="86"/>
      <c r="J81" s="86"/>
      <c r="K81" s="86"/>
      <c r="L81" s="86"/>
    </row>
    <row r="82" spans="1:12" s="87" customFormat="1">
      <c r="A82" s="96"/>
      <c r="F82" s="86"/>
      <c r="G82" s="86"/>
      <c r="H82" s="86"/>
      <c r="I82" s="86"/>
      <c r="J82" s="86"/>
      <c r="K82" s="86"/>
      <c r="L82" s="86"/>
    </row>
    <row r="83" spans="1:12" s="87" customFormat="1">
      <c r="A83" s="96"/>
      <c r="F83" s="86"/>
      <c r="G83" s="86"/>
      <c r="H83" s="86"/>
      <c r="I83" s="86"/>
      <c r="J83" s="86"/>
      <c r="K83" s="86"/>
      <c r="L83" s="86"/>
    </row>
    <row r="84" spans="1:12" s="87" customFormat="1">
      <c r="A84" s="96"/>
      <c r="F84" s="86"/>
      <c r="G84" s="86"/>
      <c r="H84" s="86"/>
      <c r="I84" s="86"/>
      <c r="J84" s="86"/>
      <c r="K84" s="86"/>
      <c r="L84" s="86"/>
    </row>
    <row r="85" spans="1:12" s="87" customFormat="1">
      <c r="A85" s="96"/>
      <c r="F85" s="86"/>
      <c r="G85" s="86"/>
      <c r="H85" s="86"/>
      <c r="I85" s="86"/>
      <c r="J85" s="86"/>
      <c r="K85" s="86"/>
      <c r="L85" s="86"/>
    </row>
    <row r="86" spans="1:12" s="87" customFormat="1">
      <c r="A86" s="96"/>
      <c r="F86" s="86"/>
      <c r="G86" s="86"/>
      <c r="H86" s="86"/>
      <c r="I86" s="86"/>
      <c r="J86" s="86"/>
      <c r="K86" s="86"/>
      <c r="L86" s="86"/>
    </row>
    <row r="87" spans="1:12" s="87" customFormat="1">
      <c r="A87" s="96"/>
      <c r="F87" s="86"/>
      <c r="G87" s="86"/>
      <c r="H87" s="86"/>
      <c r="I87" s="86"/>
      <c r="J87" s="86"/>
      <c r="K87" s="86"/>
      <c r="L87" s="86"/>
    </row>
    <row r="88" spans="1:12" s="87" customFormat="1">
      <c r="A88" s="96"/>
      <c r="F88" s="86"/>
      <c r="G88" s="86"/>
      <c r="H88" s="86"/>
      <c r="I88" s="86"/>
      <c r="J88" s="86"/>
      <c r="K88" s="86"/>
      <c r="L88" s="86"/>
    </row>
    <row r="89" spans="1:12" s="87" customFormat="1">
      <c r="A89" s="96"/>
      <c r="F89" s="86"/>
      <c r="G89" s="86"/>
      <c r="H89" s="86"/>
      <c r="I89" s="86"/>
      <c r="J89" s="86"/>
      <c r="K89" s="86"/>
      <c r="L89" s="86"/>
    </row>
    <row r="90" spans="1:12" s="87" customFormat="1">
      <c r="A90" s="96"/>
      <c r="F90" s="86"/>
      <c r="G90" s="86"/>
      <c r="H90" s="86"/>
      <c r="I90" s="86"/>
      <c r="J90" s="86"/>
      <c r="K90" s="86"/>
      <c r="L90" s="86"/>
    </row>
    <row r="91" spans="1:12" s="87" customFormat="1">
      <c r="A91" s="96"/>
      <c r="F91" s="86"/>
      <c r="G91" s="86"/>
      <c r="H91" s="86"/>
      <c r="I91" s="86"/>
      <c r="J91" s="86"/>
      <c r="K91" s="86"/>
      <c r="L91" s="86"/>
    </row>
    <row r="92" spans="1:12" s="87" customFormat="1">
      <c r="A92" s="96"/>
      <c r="F92" s="86"/>
      <c r="G92" s="86"/>
      <c r="H92" s="86"/>
      <c r="I92" s="86"/>
      <c r="J92" s="86"/>
      <c r="K92" s="86"/>
      <c r="L92" s="86"/>
    </row>
    <row r="93" spans="1:12" s="87" customFormat="1">
      <c r="A93" s="96"/>
      <c r="F93" s="86"/>
      <c r="G93" s="86"/>
      <c r="H93" s="86"/>
      <c r="I93" s="86"/>
      <c r="J93" s="86"/>
      <c r="K93" s="86"/>
      <c r="L93" s="86"/>
    </row>
    <row r="94" spans="1:12" s="87" customFormat="1">
      <c r="A94" s="96"/>
      <c r="F94" s="86"/>
      <c r="G94" s="86"/>
      <c r="H94" s="86"/>
      <c r="I94" s="86"/>
      <c r="J94" s="86"/>
      <c r="K94" s="86"/>
      <c r="L94" s="86"/>
    </row>
    <row r="95" spans="1:12" s="87" customFormat="1">
      <c r="A95" s="96"/>
      <c r="F95" s="86"/>
      <c r="G95" s="86"/>
      <c r="H95" s="86"/>
      <c r="I95" s="86"/>
      <c r="J95" s="86"/>
      <c r="K95" s="86"/>
      <c r="L95" s="86"/>
    </row>
    <row r="96" spans="1:12" s="87" customFormat="1">
      <c r="A96" s="96"/>
      <c r="F96" s="86"/>
      <c r="G96" s="86"/>
      <c r="H96" s="86"/>
      <c r="I96" s="86"/>
      <c r="J96" s="86"/>
      <c r="K96" s="86"/>
      <c r="L96" s="86"/>
    </row>
    <row r="97" spans="1:12" s="87" customFormat="1">
      <c r="A97" s="96"/>
      <c r="F97" s="86"/>
      <c r="G97" s="86"/>
      <c r="H97" s="86"/>
      <c r="I97" s="86"/>
      <c r="J97" s="86"/>
      <c r="K97" s="86"/>
      <c r="L97" s="86"/>
    </row>
    <row r="98" spans="1:12" s="87" customFormat="1">
      <c r="A98" s="96"/>
      <c r="F98" s="86"/>
      <c r="G98" s="86"/>
      <c r="H98" s="86"/>
      <c r="I98" s="86"/>
      <c r="J98" s="86"/>
      <c r="K98" s="86"/>
      <c r="L98" s="86"/>
    </row>
    <row r="99" spans="1:12" s="87" customFormat="1">
      <c r="A99" s="96"/>
      <c r="F99" s="86"/>
      <c r="G99" s="86"/>
      <c r="H99" s="86"/>
      <c r="I99" s="86"/>
      <c r="J99" s="86"/>
      <c r="K99" s="86"/>
      <c r="L99" s="86"/>
    </row>
    <row r="100" spans="1:12" s="87" customFormat="1">
      <c r="A100" s="96"/>
      <c r="F100" s="86"/>
      <c r="G100" s="86"/>
      <c r="H100" s="86"/>
      <c r="I100" s="86"/>
      <c r="J100" s="86"/>
      <c r="K100" s="86"/>
      <c r="L100" s="86"/>
    </row>
    <row r="101" spans="1:12" s="87" customFormat="1">
      <c r="A101" s="96"/>
      <c r="F101" s="86"/>
      <c r="G101" s="86"/>
      <c r="H101" s="86"/>
      <c r="I101" s="86"/>
      <c r="J101" s="86"/>
      <c r="K101" s="86"/>
      <c r="L101" s="86"/>
    </row>
    <row r="102" spans="1:12" s="87" customFormat="1">
      <c r="A102" s="96"/>
      <c r="F102" s="86"/>
      <c r="G102" s="86"/>
      <c r="H102" s="86"/>
      <c r="I102" s="86"/>
      <c r="J102" s="86"/>
      <c r="K102" s="86"/>
      <c r="L102" s="86"/>
    </row>
    <row r="103" spans="1:12" s="87" customFormat="1">
      <c r="A103" s="96"/>
      <c r="F103" s="86"/>
      <c r="G103" s="86"/>
      <c r="H103" s="86"/>
      <c r="I103" s="86"/>
      <c r="J103" s="86"/>
      <c r="K103" s="86"/>
      <c r="L103" s="86"/>
    </row>
    <row r="104" spans="1:12" s="87" customFormat="1">
      <c r="A104" s="96"/>
      <c r="F104" s="86"/>
      <c r="G104" s="86"/>
      <c r="H104" s="86"/>
      <c r="I104" s="86"/>
      <c r="J104" s="86"/>
      <c r="K104" s="86"/>
      <c r="L104" s="86"/>
    </row>
    <row r="105" spans="1:12" s="87" customFormat="1">
      <c r="A105" s="96"/>
      <c r="F105" s="86"/>
      <c r="G105" s="86"/>
      <c r="H105" s="86"/>
      <c r="I105" s="86"/>
      <c r="J105" s="86"/>
      <c r="K105" s="86"/>
      <c r="L105" s="86"/>
    </row>
    <row r="106" spans="1:12" s="87" customFormat="1">
      <c r="A106" s="96"/>
      <c r="F106" s="86"/>
      <c r="G106" s="86"/>
      <c r="H106" s="86"/>
      <c r="I106" s="86"/>
      <c r="J106" s="86"/>
      <c r="K106" s="86"/>
      <c r="L106" s="86"/>
    </row>
    <row r="107" spans="1:12" s="87" customFormat="1">
      <c r="A107" s="96"/>
      <c r="F107" s="86"/>
      <c r="G107" s="86"/>
      <c r="H107" s="86"/>
      <c r="I107" s="86"/>
      <c r="J107" s="86"/>
      <c r="K107" s="86"/>
      <c r="L107" s="86"/>
    </row>
    <row r="108" spans="1:12" s="87" customFormat="1">
      <c r="A108" s="96"/>
      <c r="F108" s="86"/>
      <c r="G108" s="86"/>
      <c r="H108" s="86"/>
      <c r="I108" s="86"/>
      <c r="J108" s="86"/>
      <c r="K108" s="86"/>
      <c r="L108" s="86"/>
    </row>
    <row r="109" spans="1:12" s="87" customFormat="1">
      <c r="A109" s="96"/>
      <c r="F109" s="86"/>
      <c r="G109" s="86"/>
      <c r="H109" s="86"/>
      <c r="I109" s="86"/>
      <c r="J109" s="86"/>
      <c r="K109" s="86"/>
      <c r="L109" s="86"/>
    </row>
    <row r="110" spans="1:12" s="87" customFormat="1">
      <c r="A110" s="96"/>
      <c r="F110" s="86"/>
      <c r="G110" s="86"/>
      <c r="H110" s="86"/>
      <c r="I110" s="86"/>
      <c r="J110" s="86"/>
      <c r="K110" s="86"/>
      <c r="L110" s="86"/>
    </row>
    <row r="111" spans="1:12" s="87" customFormat="1">
      <c r="A111" s="96"/>
      <c r="F111" s="86"/>
      <c r="G111" s="86"/>
      <c r="H111" s="86"/>
      <c r="I111" s="86"/>
      <c r="J111" s="86"/>
      <c r="K111" s="86"/>
      <c r="L111" s="86"/>
    </row>
    <row r="112" spans="1:12" s="87" customFormat="1">
      <c r="A112" s="96"/>
      <c r="F112" s="86"/>
      <c r="G112" s="86"/>
      <c r="H112" s="86"/>
      <c r="I112" s="86"/>
      <c r="J112" s="86"/>
      <c r="K112" s="86"/>
      <c r="L112" s="86"/>
    </row>
    <row r="113" spans="1:12" s="87" customFormat="1">
      <c r="A113" s="96"/>
      <c r="F113" s="86"/>
      <c r="G113" s="86"/>
      <c r="H113" s="86"/>
      <c r="I113" s="86"/>
      <c r="J113" s="86"/>
      <c r="K113" s="86"/>
      <c r="L113" s="86"/>
    </row>
    <row r="114" spans="1:12" s="87" customFormat="1">
      <c r="A114" s="96"/>
      <c r="F114" s="86"/>
      <c r="G114" s="86"/>
      <c r="H114" s="86"/>
      <c r="I114" s="86"/>
      <c r="J114" s="86"/>
      <c r="K114" s="86"/>
      <c r="L114" s="86"/>
    </row>
    <row r="115" spans="1:12" s="87" customFormat="1">
      <c r="A115" s="96"/>
      <c r="F115" s="86"/>
      <c r="G115" s="86"/>
      <c r="H115" s="86"/>
      <c r="I115" s="86"/>
      <c r="J115" s="86"/>
      <c r="K115" s="86"/>
      <c r="L115" s="86"/>
    </row>
    <row r="116" spans="1:12" s="87" customFormat="1">
      <c r="A116" s="96"/>
      <c r="F116" s="86"/>
      <c r="G116" s="86"/>
      <c r="H116" s="86"/>
      <c r="I116" s="86"/>
      <c r="J116" s="86"/>
      <c r="K116" s="86"/>
      <c r="L116" s="86"/>
    </row>
    <row r="117" spans="1:12" s="87" customFormat="1">
      <c r="A117" s="96"/>
      <c r="F117" s="86"/>
      <c r="G117" s="86"/>
      <c r="H117" s="86"/>
      <c r="I117" s="86"/>
      <c r="J117" s="86"/>
      <c r="K117" s="86"/>
      <c r="L117" s="86"/>
    </row>
    <row r="118" spans="1:12" s="87" customFormat="1">
      <c r="A118" s="96"/>
      <c r="F118" s="86"/>
      <c r="G118" s="86"/>
      <c r="H118" s="86"/>
      <c r="I118" s="86"/>
      <c r="J118" s="86"/>
      <c r="K118" s="86"/>
      <c r="L118" s="86"/>
    </row>
    <row r="119" spans="1:12" s="87" customFormat="1">
      <c r="A119" s="96"/>
      <c r="F119" s="86"/>
      <c r="G119" s="86"/>
      <c r="H119" s="86"/>
      <c r="I119" s="86"/>
      <c r="J119" s="86"/>
      <c r="K119" s="86"/>
      <c r="L119" s="86"/>
    </row>
    <row r="120" spans="1:12" s="87" customFormat="1">
      <c r="A120" s="96"/>
      <c r="F120" s="86"/>
      <c r="G120" s="86"/>
      <c r="H120" s="86"/>
      <c r="I120" s="86"/>
      <c r="J120" s="86"/>
      <c r="K120" s="86"/>
      <c r="L120" s="86"/>
    </row>
    <row r="121" spans="1:12" s="87" customFormat="1">
      <c r="A121" s="96"/>
      <c r="F121" s="86"/>
      <c r="G121" s="86"/>
      <c r="H121" s="86"/>
      <c r="I121" s="86"/>
      <c r="J121" s="86"/>
      <c r="K121" s="86"/>
      <c r="L121" s="86"/>
    </row>
    <row r="122" spans="1:12" s="87" customFormat="1">
      <c r="A122" s="96"/>
      <c r="F122" s="86"/>
      <c r="G122" s="86"/>
      <c r="H122" s="86"/>
      <c r="I122" s="86"/>
      <c r="J122" s="86"/>
      <c r="K122" s="86"/>
      <c r="L122" s="86"/>
    </row>
    <row r="123" spans="1:12" s="87" customFormat="1">
      <c r="A123" s="96"/>
      <c r="F123" s="86"/>
      <c r="G123" s="86"/>
      <c r="H123" s="86"/>
      <c r="I123" s="86"/>
      <c r="J123" s="86"/>
      <c r="K123" s="86"/>
      <c r="L123" s="86"/>
    </row>
    <row r="124" spans="1:12" s="87" customFormat="1">
      <c r="A124" s="96"/>
      <c r="F124" s="86"/>
      <c r="G124" s="86"/>
      <c r="H124" s="86"/>
      <c r="I124" s="86"/>
      <c r="J124" s="86"/>
      <c r="K124" s="86"/>
      <c r="L124" s="86"/>
    </row>
    <row r="125" spans="1:12" s="87" customFormat="1">
      <c r="A125" s="96"/>
      <c r="F125" s="86"/>
      <c r="G125" s="86"/>
      <c r="H125" s="86"/>
      <c r="I125" s="86"/>
      <c r="J125" s="86"/>
      <c r="K125" s="86"/>
      <c r="L125" s="86"/>
    </row>
    <row r="126" spans="1:12" s="87" customFormat="1">
      <c r="A126" s="96"/>
      <c r="F126" s="86"/>
      <c r="G126" s="86"/>
      <c r="H126" s="86"/>
      <c r="I126" s="86"/>
      <c r="J126" s="86"/>
      <c r="K126" s="86"/>
      <c r="L126" s="86"/>
    </row>
    <row r="127" spans="1:12" s="87" customFormat="1">
      <c r="A127" s="96"/>
      <c r="F127" s="86"/>
      <c r="G127" s="86"/>
      <c r="H127" s="86"/>
      <c r="I127" s="86"/>
      <c r="J127" s="86"/>
      <c r="K127" s="86"/>
      <c r="L127" s="86"/>
    </row>
    <row r="128" spans="1:12" s="87" customFormat="1">
      <c r="A128" s="96"/>
      <c r="F128" s="86"/>
      <c r="G128" s="86"/>
      <c r="H128" s="86"/>
      <c r="I128" s="86"/>
      <c r="J128" s="86"/>
      <c r="K128" s="86"/>
      <c r="L128" s="86"/>
    </row>
    <row r="129" spans="1:12" s="87" customFormat="1">
      <c r="A129" s="96"/>
      <c r="F129" s="86"/>
      <c r="G129" s="86"/>
      <c r="H129" s="86"/>
      <c r="I129" s="86"/>
      <c r="J129" s="86"/>
      <c r="K129" s="86"/>
      <c r="L129" s="86"/>
    </row>
    <row r="130" spans="1:12" s="87" customFormat="1">
      <c r="A130" s="96"/>
      <c r="F130" s="86"/>
      <c r="G130" s="86"/>
      <c r="H130" s="86"/>
      <c r="I130" s="86"/>
      <c r="J130" s="86"/>
      <c r="K130" s="86"/>
      <c r="L130" s="86"/>
    </row>
    <row r="131" spans="1:12" s="87" customFormat="1">
      <c r="A131" s="96"/>
      <c r="F131" s="86"/>
      <c r="G131" s="86"/>
      <c r="H131" s="86"/>
      <c r="I131" s="86"/>
      <c r="J131" s="86"/>
      <c r="K131" s="86"/>
      <c r="L131" s="86"/>
    </row>
    <row r="132" spans="1:12" s="87" customFormat="1">
      <c r="A132" s="96"/>
      <c r="F132" s="86"/>
      <c r="G132" s="86"/>
      <c r="H132" s="86"/>
      <c r="I132" s="86"/>
      <c r="J132" s="86"/>
      <c r="K132" s="86"/>
      <c r="L132" s="86"/>
    </row>
    <row r="133" spans="1:12" s="87" customFormat="1">
      <c r="A133" s="96"/>
      <c r="F133" s="86"/>
      <c r="G133" s="86"/>
      <c r="H133" s="86"/>
      <c r="I133" s="86"/>
      <c r="J133" s="86"/>
      <c r="K133" s="86"/>
      <c r="L133" s="86"/>
    </row>
    <row r="134" spans="1:12" s="87" customFormat="1">
      <c r="A134" s="96"/>
      <c r="F134" s="86"/>
      <c r="G134" s="86"/>
      <c r="H134" s="86"/>
      <c r="I134" s="86"/>
      <c r="J134" s="86"/>
      <c r="K134" s="86"/>
      <c r="L134" s="86"/>
    </row>
    <row r="135" spans="1:12" s="87" customFormat="1">
      <c r="A135" s="96"/>
      <c r="F135" s="86"/>
      <c r="G135" s="86"/>
      <c r="H135" s="86"/>
      <c r="I135" s="86"/>
      <c r="J135" s="86"/>
      <c r="K135" s="86"/>
      <c r="L135" s="86"/>
    </row>
    <row r="136" spans="1:12" s="87" customFormat="1">
      <c r="A136" s="96"/>
      <c r="F136" s="86"/>
      <c r="G136" s="86"/>
      <c r="H136" s="86"/>
      <c r="I136" s="86"/>
      <c r="J136" s="86"/>
      <c r="K136" s="86"/>
      <c r="L136" s="86"/>
    </row>
    <row r="137" spans="1:12" s="87" customFormat="1">
      <c r="A137" s="96"/>
      <c r="F137" s="86"/>
      <c r="G137" s="86"/>
      <c r="H137" s="86"/>
      <c r="I137" s="86"/>
      <c r="J137" s="86"/>
      <c r="K137" s="86"/>
      <c r="L137" s="86"/>
    </row>
    <row r="138" spans="1:12" s="87" customFormat="1">
      <c r="A138" s="96"/>
      <c r="F138" s="86"/>
      <c r="G138" s="86"/>
      <c r="H138" s="86"/>
      <c r="I138" s="86"/>
      <c r="J138" s="86"/>
      <c r="K138" s="86"/>
      <c r="L138" s="86"/>
    </row>
    <row r="139" spans="1:12" s="87" customFormat="1">
      <c r="A139" s="96"/>
      <c r="F139" s="86"/>
      <c r="G139" s="86"/>
      <c r="H139" s="86"/>
      <c r="I139" s="86"/>
      <c r="J139" s="86"/>
      <c r="K139" s="86"/>
      <c r="L139" s="86"/>
    </row>
    <row r="140" spans="1:12" s="87" customFormat="1">
      <c r="A140" s="96"/>
      <c r="F140" s="86"/>
      <c r="G140" s="86"/>
      <c r="H140" s="86"/>
      <c r="I140" s="86"/>
      <c r="J140" s="86"/>
      <c r="K140" s="86"/>
      <c r="L140" s="86"/>
    </row>
    <row r="141" spans="1:12" s="87" customFormat="1">
      <c r="A141" s="96"/>
      <c r="F141" s="86"/>
      <c r="G141" s="86"/>
      <c r="H141" s="86"/>
      <c r="I141" s="86"/>
      <c r="J141" s="86"/>
      <c r="K141" s="86"/>
      <c r="L141" s="86"/>
    </row>
    <row r="142" spans="1:12" s="87" customFormat="1">
      <c r="A142" s="96"/>
      <c r="F142" s="86"/>
      <c r="G142" s="86"/>
      <c r="H142" s="86"/>
      <c r="I142" s="86"/>
      <c r="J142" s="86"/>
      <c r="K142" s="86"/>
      <c r="L142" s="86"/>
    </row>
    <row r="143" spans="1:12" s="87" customFormat="1">
      <c r="A143" s="96"/>
      <c r="F143" s="86"/>
      <c r="G143" s="86"/>
      <c r="H143" s="86"/>
      <c r="I143" s="86"/>
      <c r="J143" s="86"/>
      <c r="K143" s="86"/>
      <c r="L143" s="86"/>
    </row>
    <row r="144" spans="1:12" s="87" customFormat="1">
      <c r="A144" s="96"/>
      <c r="F144" s="86"/>
      <c r="G144" s="86"/>
      <c r="H144" s="86"/>
      <c r="I144" s="86"/>
      <c r="J144" s="86"/>
      <c r="K144" s="86"/>
      <c r="L144" s="86"/>
    </row>
    <row r="145" spans="1:12" s="87" customFormat="1">
      <c r="A145" s="96"/>
      <c r="F145" s="86"/>
      <c r="G145" s="86"/>
      <c r="H145" s="86"/>
      <c r="I145" s="86"/>
      <c r="J145" s="86"/>
      <c r="K145" s="86"/>
      <c r="L145" s="86"/>
    </row>
    <row r="146" spans="1:12" s="87" customFormat="1">
      <c r="A146" s="96"/>
      <c r="F146" s="86"/>
      <c r="G146" s="86"/>
      <c r="H146" s="86"/>
      <c r="I146" s="86"/>
      <c r="J146" s="86"/>
      <c r="K146" s="86"/>
      <c r="L146" s="86"/>
    </row>
    <row r="147" spans="1:12" s="87" customFormat="1">
      <c r="A147" s="96"/>
      <c r="F147" s="86"/>
      <c r="G147" s="86"/>
      <c r="H147" s="86"/>
      <c r="I147" s="86"/>
      <c r="J147" s="86"/>
      <c r="K147" s="86"/>
      <c r="L147" s="86"/>
    </row>
    <row r="148" spans="1:12" s="87" customFormat="1">
      <c r="A148" s="96"/>
      <c r="F148" s="86"/>
      <c r="G148" s="86"/>
      <c r="H148" s="86"/>
      <c r="I148" s="86"/>
      <c r="J148" s="86"/>
      <c r="K148" s="86"/>
      <c r="L148" s="86"/>
    </row>
    <row r="149" spans="1:12" s="87" customFormat="1">
      <c r="A149" s="96"/>
      <c r="F149" s="86"/>
      <c r="G149" s="86"/>
      <c r="H149" s="86"/>
      <c r="I149" s="86"/>
      <c r="J149" s="86"/>
      <c r="K149" s="86"/>
      <c r="L149" s="86"/>
    </row>
    <row r="150" spans="1:12" s="87" customFormat="1">
      <c r="A150" s="96"/>
      <c r="F150" s="86"/>
      <c r="G150" s="86"/>
      <c r="H150" s="86"/>
      <c r="I150" s="86"/>
      <c r="J150" s="86"/>
      <c r="K150" s="86"/>
      <c r="L150" s="86"/>
    </row>
    <row r="151" spans="1:12" s="87" customFormat="1">
      <c r="A151" s="96"/>
      <c r="F151" s="86"/>
      <c r="G151" s="86"/>
      <c r="H151" s="86"/>
      <c r="I151" s="86"/>
      <c r="J151" s="86"/>
      <c r="K151" s="86"/>
      <c r="L151" s="86"/>
    </row>
    <row r="152" spans="1:12" s="87" customFormat="1">
      <c r="A152" s="96"/>
      <c r="F152" s="86"/>
      <c r="G152" s="86"/>
      <c r="H152" s="86"/>
      <c r="I152" s="86"/>
      <c r="J152" s="86"/>
      <c r="K152" s="86"/>
      <c r="L152" s="86"/>
    </row>
    <row r="153" spans="1:12" s="87" customFormat="1">
      <c r="A153" s="96"/>
      <c r="F153" s="86"/>
      <c r="G153" s="86"/>
      <c r="H153" s="86"/>
      <c r="I153" s="86"/>
      <c r="J153" s="86"/>
      <c r="K153" s="86"/>
      <c r="L153" s="86"/>
    </row>
    <row r="154" spans="1:12" s="87" customFormat="1">
      <c r="A154" s="96"/>
      <c r="F154" s="86"/>
      <c r="G154" s="86"/>
      <c r="H154" s="86"/>
      <c r="I154" s="86"/>
      <c r="J154" s="86"/>
      <c r="K154" s="86"/>
      <c r="L154" s="86"/>
    </row>
    <row r="155" spans="1:12" s="87" customFormat="1">
      <c r="A155" s="96"/>
      <c r="F155" s="86"/>
      <c r="G155" s="86"/>
      <c r="H155" s="86"/>
      <c r="I155" s="86"/>
      <c r="J155" s="86"/>
      <c r="K155" s="86"/>
      <c r="L155" s="86"/>
    </row>
    <row r="156" spans="1:12" s="87" customFormat="1">
      <c r="A156" s="96"/>
      <c r="F156" s="86"/>
      <c r="G156" s="86"/>
      <c r="H156" s="86"/>
      <c r="I156" s="86"/>
      <c r="J156" s="86"/>
      <c r="K156" s="86"/>
      <c r="L156" s="86"/>
    </row>
    <row r="157" spans="1:12" s="87" customFormat="1">
      <c r="A157" s="96"/>
      <c r="F157" s="86"/>
      <c r="G157" s="86"/>
      <c r="H157" s="86"/>
      <c r="I157" s="86"/>
      <c r="J157" s="86"/>
      <c r="K157" s="86"/>
      <c r="L157" s="86"/>
    </row>
    <row r="158" spans="1:12" s="87" customFormat="1">
      <c r="A158" s="96"/>
      <c r="F158" s="86"/>
      <c r="G158" s="86"/>
      <c r="H158" s="86"/>
      <c r="I158" s="86"/>
      <c r="J158" s="86"/>
      <c r="K158" s="86"/>
      <c r="L158" s="86"/>
    </row>
    <row r="159" spans="1:12" s="87" customFormat="1">
      <c r="A159" s="96"/>
      <c r="F159" s="86"/>
      <c r="G159" s="86"/>
      <c r="H159" s="86"/>
      <c r="I159" s="86"/>
      <c r="J159" s="86"/>
      <c r="K159" s="86"/>
      <c r="L159" s="86"/>
    </row>
    <row r="160" spans="1:12" s="87" customFormat="1">
      <c r="A160" s="96"/>
      <c r="F160" s="86"/>
      <c r="G160" s="86"/>
      <c r="H160" s="86"/>
      <c r="I160" s="86"/>
      <c r="J160" s="86"/>
      <c r="K160" s="86"/>
      <c r="L160" s="86"/>
    </row>
    <row r="161" spans="1:12" s="87" customFormat="1">
      <c r="A161" s="96"/>
      <c r="F161" s="86"/>
      <c r="G161" s="86"/>
      <c r="H161" s="86"/>
      <c r="I161" s="86"/>
      <c r="J161" s="86"/>
      <c r="K161" s="86"/>
      <c r="L161" s="86"/>
    </row>
    <row r="162" spans="1:12" s="87" customFormat="1">
      <c r="A162" s="96"/>
      <c r="F162" s="86"/>
      <c r="G162" s="86"/>
      <c r="H162" s="86"/>
      <c r="I162" s="86"/>
      <c r="J162" s="86"/>
      <c r="K162" s="86"/>
      <c r="L162" s="86"/>
    </row>
    <row r="163" spans="1:12" s="87" customFormat="1">
      <c r="A163" s="96"/>
      <c r="F163" s="86"/>
      <c r="G163" s="86"/>
      <c r="H163" s="86"/>
      <c r="I163" s="86"/>
      <c r="J163" s="86"/>
      <c r="K163" s="86"/>
      <c r="L163" s="86"/>
    </row>
    <row r="164" spans="1:12" s="87" customFormat="1">
      <c r="A164" s="96"/>
      <c r="F164" s="86"/>
      <c r="G164" s="86"/>
      <c r="H164" s="86"/>
      <c r="I164" s="86"/>
      <c r="J164" s="86"/>
      <c r="K164" s="86"/>
      <c r="L164" s="86"/>
    </row>
    <row r="165" spans="1:12" s="87" customFormat="1">
      <c r="A165" s="96"/>
      <c r="F165" s="86"/>
      <c r="G165" s="86"/>
      <c r="H165" s="86"/>
      <c r="I165" s="86"/>
      <c r="J165" s="86"/>
      <c r="K165" s="86"/>
      <c r="L165" s="86"/>
    </row>
    <row r="166" spans="1:12" s="87" customFormat="1">
      <c r="A166" s="96"/>
      <c r="F166" s="86"/>
      <c r="G166" s="86"/>
      <c r="H166" s="86"/>
      <c r="I166" s="86"/>
      <c r="J166" s="86"/>
      <c r="K166" s="86"/>
      <c r="L166" s="86"/>
    </row>
    <row r="167" spans="1:12" s="87" customFormat="1">
      <c r="A167" s="96"/>
      <c r="F167" s="86"/>
      <c r="G167" s="86"/>
      <c r="H167" s="86"/>
      <c r="I167" s="86"/>
      <c r="J167" s="86"/>
      <c r="K167" s="86"/>
      <c r="L167" s="86"/>
    </row>
    <row r="168" spans="1:12" s="87" customFormat="1">
      <c r="A168" s="96"/>
      <c r="F168" s="86"/>
      <c r="G168" s="86"/>
      <c r="H168" s="86"/>
      <c r="I168" s="86"/>
      <c r="J168" s="86"/>
      <c r="K168" s="86"/>
      <c r="L168" s="86"/>
    </row>
    <row r="169" spans="1:12" s="87" customFormat="1">
      <c r="A169" s="96"/>
      <c r="F169" s="86"/>
      <c r="G169" s="86"/>
      <c r="H169" s="86"/>
      <c r="I169" s="86"/>
      <c r="J169" s="86"/>
      <c r="K169" s="86"/>
      <c r="L169" s="86"/>
    </row>
    <row r="170" spans="1:12" s="87" customFormat="1">
      <c r="A170" s="96"/>
      <c r="F170" s="86"/>
      <c r="G170" s="86"/>
      <c r="H170" s="86"/>
      <c r="I170" s="86"/>
      <c r="J170" s="86"/>
      <c r="K170" s="86"/>
      <c r="L170" s="86"/>
    </row>
    <row r="171" spans="1:12" s="87" customFormat="1">
      <c r="A171" s="96"/>
      <c r="F171" s="86"/>
      <c r="G171" s="86"/>
      <c r="H171" s="86"/>
      <c r="I171" s="86"/>
      <c r="J171" s="86"/>
      <c r="K171" s="86"/>
      <c r="L171" s="86"/>
    </row>
    <row r="172" spans="1:12" s="87" customFormat="1">
      <c r="A172" s="96"/>
      <c r="F172" s="86"/>
      <c r="G172" s="86"/>
      <c r="H172" s="86"/>
      <c r="I172" s="86"/>
      <c r="J172" s="86"/>
      <c r="K172" s="86"/>
      <c r="L172" s="86"/>
    </row>
    <row r="173" spans="1:12" s="87" customFormat="1">
      <c r="A173" s="96"/>
      <c r="F173" s="86"/>
      <c r="G173" s="86"/>
      <c r="H173" s="86"/>
      <c r="I173" s="86"/>
      <c r="J173" s="86"/>
      <c r="K173" s="86"/>
      <c r="L173" s="86"/>
    </row>
    <row r="174" spans="1:12" s="87" customFormat="1">
      <c r="A174" s="96"/>
      <c r="F174" s="86"/>
      <c r="G174" s="86"/>
      <c r="H174" s="86"/>
      <c r="I174" s="86"/>
      <c r="J174" s="86"/>
      <c r="K174" s="86"/>
      <c r="L174" s="86"/>
    </row>
    <row r="175" spans="1:12" s="87" customFormat="1">
      <c r="A175" s="96"/>
      <c r="F175" s="86"/>
      <c r="G175" s="86"/>
      <c r="H175" s="86"/>
      <c r="I175" s="86"/>
      <c r="J175" s="86"/>
      <c r="K175" s="86"/>
      <c r="L175" s="86"/>
    </row>
    <row r="176" spans="1:12" s="87" customFormat="1">
      <c r="A176" s="96"/>
      <c r="F176" s="86"/>
      <c r="G176" s="86"/>
      <c r="H176" s="86"/>
      <c r="I176" s="86"/>
      <c r="J176" s="86"/>
      <c r="K176" s="86"/>
      <c r="L176" s="86"/>
    </row>
    <row r="177" spans="1:12" s="87" customFormat="1">
      <c r="A177" s="96"/>
      <c r="F177" s="86"/>
      <c r="G177" s="86"/>
      <c r="H177" s="86"/>
      <c r="I177" s="86"/>
      <c r="J177" s="86"/>
      <c r="K177" s="86"/>
      <c r="L177" s="86"/>
    </row>
    <row r="178" spans="1:12" s="87" customFormat="1">
      <c r="A178" s="96"/>
      <c r="F178" s="86"/>
      <c r="G178" s="86"/>
      <c r="H178" s="86"/>
      <c r="I178" s="86"/>
      <c r="J178" s="86"/>
      <c r="K178" s="86"/>
      <c r="L178" s="86"/>
    </row>
    <row r="179" spans="1:12" s="87" customFormat="1">
      <c r="A179" s="96"/>
      <c r="F179" s="86"/>
      <c r="G179" s="86"/>
      <c r="H179" s="86"/>
      <c r="I179" s="86"/>
      <c r="J179" s="86"/>
      <c r="K179" s="86"/>
      <c r="L179" s="86"/>
    </row>
    <row r="180" spans="1:12" s="87" customFormat="1">
      <c r="A180" s="96"/>
      <c r="F180" s="86"/>
      <c r="G180" s="86"/>
      <c r="H180" s="86"/>
      <c r="I180" s="86"/>
      <c r="J180" s="86"/>
      <c r="K180" s="86"/>
      <c r="L180" s="86"/>
    </row>
    <row r="181" spans="1:12" s="87" customFormat="1">
      <c r="A181" s="96"/>
      <c r="F181" s="86"/>
      <c r="G181" s="86"/>
      <c r="H181" s="86"/>
      <c r="I181" s="86"/>
      <c r="J181" s="86"/>
      <c r="K181" s="86"/>
      <c r="L181" s="86"/>
    </row>
    <row r="182" spans="1:12" s="87" customFormat="1">
      <c r="A182" s="96"/>
      <c r="F182" s="86"/>
      <c r="G182" s="86"/>
      <c r="H182" s="86"/>
      <c r="I182" s="86"/>
      <c r="J182" s="86"/>
      <c r="K182" s="86"/>
      <c r="L182" s="86"/>
    </row>
    <row r="183" spans="1:12" s="87" customFormat="1">
      <c r="A183" s="96"/>
      <c r="F183" s="86"/>
      <c r="G183" s="86"/>
      <c r="H183" s="86"/>
      <c r="I183" s="86"/>
      <c r="J183" s="86"/>
      <c r="K183" s="86"/>
      <c r="L183" s="86"/>
    </row>
    <row r="184" spans="1:12" s="87" customFormat="1">
      <c r="A184" s="96"/>
      <c r="F184" s="86"/>
      <c r="G184" s="86"/>
      <c r="H184" s="86"/>
      <c r="I184" s="86"/>
      <c r="J184" s="86"/>
      <c r="K184" s="86"/>
      <c r="L184" s="86"/>
    </row>
    <row r="185" spans="1:12" s="87" customFormat="1">
      <c r="A185" s="96"/>
      <c r="F185" s="86"/>
      <c r="G185" s="86"/>
      <c r="H185" s="86"/>
      <c r="I185" s="86"/>
      <c r="J185" s="86"/>
      <c r="K185" s="86"/>
      <c r="L185" s="86"/>
    </row>
    <row r="186" spans="1:12" s="87" customFormat="1">
      <c r="A186" s="96"/>
      <c r="F186" s="86"/>
      <c r="G186" s="86"/>
      <c r="H186" s="86"/>
      <c r="I186" s="86"/>
      <c r="J186" s="86"/>
      <c r="K186" s="86"/>
      <c r="L186" s="86"/>
    </row>
    <row r="187" spans="1:12" s="87" customFormat="1">
      <c r="A187" s="96"/>
      <c r="F187" s="86"/>
      <c r="G187" s="86"/>
      <c r="H187" s="86"/>
      <c r="I187" s="86"/>
      <c r="J187" s="86"/>
      <c r="K187" s="86"/>
      <c r="L187" s="86"/>
    </row>
    <row r="188" spans="1:12" s="87" customFormat="1">
      <c r="A188" s="96"/>
      <c r="F188" s="86"/>
      <c r="G188" s="86"/>
      <c r="H188" s="86"/>
      <c r="I188" s="86"/>
      <c r="J188" s="86"/>
      <c r="K188" s="86"/>
      <c r="L188" s="86"/>
    </row>
    <row r="189" spans="1:12" s="87" customFormat="1">
      <c r="A189" s="96"/>
      <c r="F189" s="86"/>
      <c r="G189" s="86"/>
      <c r="H189" s="86"/>
      <c r="I189" s="86"/>
      <c r="J189" s="86"/>
      <c r="K189" s="86"/>
      <c r="L189" s="86"/>
    </row>
    <row r="190" spans="1:12" s="87" customFormat="1">
      <c r="A190" s="96"/>
      <c r="F190" s="86"/>
      <c r="G190" s="86"/>
      <c r="H190" s="86"/>
      <c r="I190" s="86"/>
      <c r="J190" s="86"/>
      <c r="K190" s="86"/>
      <c r="L190" s="86"/>
    </row>
    <row r="191" spans="1:12" s="87" customFormat="1">
      <c r="A191" s="96"/>
      <c r="F191" s="86"/>
      <c r="G191" s="86"/>
      <c r="H191" s="86"/>
      <c r="I191" s="86"/>
      <c r="J191" s="86"/>
      <c r="K191" s="86"/>
      <c r="L191" s="86"/>
    </row>
    <row r="192" spans="1:12" s="87" customFormat="1">
      <c r="A192" s="96"/>
      <c r="F192" s="86"/>
      <c r="G192" s="86"/>
      <c r="H192" s="86"/>
      <c r="I192" s="86"/>
      <c r="J192" s="86"/>
      <c r="K192" s="86"/>
      <c r="L192" s="86"/>
    </row>
    <row r="193" spans="1:12" s="87" customFormat="1">
      <c r="A193" s="96"/>
      <c r="F193" s="86"/>
      <c r="G193" s="86"/>
      <c r="H193" s="86"/>
      <c r="I193" s="86"/>
      <c r="J193" s="86"/>
      <c r="K193" s="86"/>
      <c r="L193" s="86"/>
    </row>
    <row r="194" spans="1:12" s="87" customFormat="1">
      <c r="A194" s="96"/>
      <c r="F194" s="86"/>
      <c r="G194" s="86"/>
      <c r="H194" s="86"/>
      <c r="I194" s="86"/>
      <c r="J194" s="86"/>
      <c r="K194" s="86"/>
      <c r="L194" s="86"/>
    </row>
  </sheetData>
  <mergeCells count="14">
    <mergeCell ref="C47:F47"/>
    <mergeCell ref="H47:J47"/>
    <mergeCell ref="A6:J6"/>
    <mergeCell ref="A19:J19"/>
    <mergeCell ref="C46:F46"/>
    <mergeCell ref="H46:J46"/>
    <mergeCell ref="A1:J1"/>
    <mergeCell ref="A3:A4"/>
    <mergeCell ref="B3:B4"/>
    <mergeCell ref="C3:C4"/>
    <mergeCell ref="D3:D4"/>
    <mergeCell ref="E3:E4"/>
    <mergeCell ref="F3:F4"/>
    <mergeCell ref="G3:J3"/>
  </mergeCells>
  <phoneticPr fontId="3" type="noConversion"/>
  <printOptions horizontalCentered="1"/>
  <pageMargins left="0.78740157480314965" right="0.78740157480314965" top="1.1811023622047245" bottom="0.39370078740157483" header="0.78740157480314965" footer="0.11811023622047245"/>
  <pageSetup paperSize="9" scale="74" fitToHeight="7" orientation="landscape" verticalDpi="300" r:id="rId1"/>
  <headerFooter alignWithMargins="0">
    <oddHeader>&amp;RПродовження додатка</oddHeader>
  </headerFooter>
  <rowBreaks count="1" manualBreakCount="1">
    <brk id="29" max="9" man="1"/>
  </rowBreaks>
  <ignoredErrors>
    <ignoredError sqref="F8 F20 F30 F35 F40 F4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  <pageSetUpPr fitToPage="1"/>
  </sheetPr>
  <dimension ref="A1:R101"/>
  <sheetViews>
    <sheetView view="pageBreakPreview" topLeftCell="A13" zoomScale="70" zoomScaleNormal="55" zoomScaleSheetLayoutView="70" workbookViewId="0">
      <selection activeCell="F37" sqref="F37"/>
    </sheetView>
  </sheetViews>
  <sheetFormatPr defaultRowHeight="15.75"/>
  <cols>
    <col min="1" max="1" width="75.42578125" style="68" customWidth="1"/>
    <col min="2" max="2" width="9.85546875" style="68" customWidth="1"/>
    <col min="3" max="3" width="14.42578125" style="68" customWidth="1"/>
    <col min="4" max="4" width="12.7109375" style="68" customWidth="1"/>
    <col min="5" max="5" width="13.28515625" style="68" customWidth="1"/>
    <col min="6" max="6" width="12.42578125" style="68" customWidth="1"/>
    <col min="7" max="7" width="13.28515625" style="68" customWidth="1"/>
    <col min="8" max="8" width="12.5703125" style="68" customWidth="1"/>
    <col min="9" max="9" width="12" style="68" customWidth="1"/>
    <col min="10" max="10" width="12.140625" style="68" customWidth="1"/>
    <col min="11" max="16384" width="9.140625" style="68"/>
  </cols>
  <sheetData>
    <row r="1" spans="1:10">
      <c r="A1" s="188" t="s">
        <v>326</v>
      </c>
      <c r="B1" s="188"/>
      <c r="C1" s="188"/>
      <c r="D1" s="188"/>
      <c r="E1" s="188"/>
      <c r="F1" s="188"/>
      <c r="G1" s="188"/>
      <c r="H1" s="188"/>
      <c r="I1" s="188"/>
      <c r="J1" s="188"/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48" customHeight="1">
      <c r="A3" s="223" t="s">
        <v>190</v>
      </c>
      <c r="B3" s="215" t="s">
        <v>0</v>
      </c>
      <c r="C3" s="215" t="s">
        <v>32</v>
      </c>
      <c r="D3" s="215" t="s">
        <v>63</v>
      </c>
      <c r="E3" s="215" t="s">
        <v>135</v>
      </c>
      <c r="F3" s="204" t="s">
        <v>22</v>
      </c>
      <c r="G3" s="204" t="s">
        <v>147</v>
      </c>
      <c r="H3" s="204"/>
      <c r="I3" s="204"/>
      <c r="J3" s="204"/>
    </row>
    <row r="4" spans="1:10" ht="30.75" customHeight="1">
      <c r="A4" s="224"/>
      <c r="B4" s="215"/>
      <c r="C4" s="215"/>
      <c r="D4" s="215"/>
      <c r="E4" s="215"/>
      <c r="F4" s="204"/>
      <c r="G4" s="65" t="s">
        <v>148</v>
      </c>
      <c r="H4" s="65" t="s">
        <v>149</v>
      </c>
      <c r="I4" s="65" t="s">
        <v>150</v>
      </c>
      <c r="J4" s="65" t="s">
        <v>71</v>
      </c>
    </row>
    <row r="5" spans="1:10" ht="18" customHeight="1">
      <c r="A5" s="19">
        <v>1</v>
      </c>
      <c r="B5" s="65">
        <v>2</v>
      </c>
      <c r="C5" s="65">
        <v>3</v>
      </c>
      <c r="D5" s="65">
        <v>4</v>
      </c>
      <c r="E5" s="65">
        <v>5</v>
      </c>
      <c r="F5" s="65">
        <v>6</v>
      </c>
      <c r="G5" s="65">
        <v>7</v>
      </c>
      <c r="H5" s="65">
        <v>8</v>
      </c>
      <c r="I5" s="65">
        <v>9</v>
      </c>
      <c r="J5" s="65">
        <v>10</v>
      </c>
    </row>
    <row r="6" spans="1:10" s="109" customFormat="1" ht="20.100000000000001" customHeight="1">
      <c r="A6" s="106" t="s">
        <v>130</v>
      </c>
      <c r="B6" s="106"/>
      <c r="C6" s="107"/>
      <c r="D6" s="107"/>
      <c r="E6" s="107"/>
      <c r="F6" s="107"/>
      <c r="G6" s="107"/>
      <c r="H6" s="107"/>
      <c r="I6" s="107"/>
      <c r="J6" s="108"/>
    </row>
    <row r="7" spans="1:10" ht="20.100000000000001" customHeight="1">
      <c r="A7" s="110" t="s">
        <v>282</v>
      </c>
      <c r="B7" s="111">
        <v>3000</v>
      </c>
      <c r="C7" s="30">
        <f>SUM(C8:C13,C17)</f>
        <v>205609.4</v>
      </c>
      <c r="D7" s="30">
        <f>SUM(D8:D13,D17)</f>
        <v>224245.69999999998</v>
      </c>
      <c r="E7" s="30">
        <f>SUM(E8:E13,E17)</f>
        <v>224245.69999999998</v>
      </c>
      <c r="F7" s="30">
        <f t="shared" ref="F7:F18" si="0">SUM(G7:J7)</f>
        <v>228348.09999999998</v>
      </c>
      <c r="G7" s="30">
        <f>SUM(G8:G13,G17)</f>
        <v>61660.5</v>
      </c>
      <c r="H7" s="30">
        <f>SUM(H8:H13,H17)</f>
        <v>56133.2</v>
      </c>
      <c r="I7" s="30">
        <f>SUM(I8:I13,I17)</f>
        <v>56083.199999999997</v>
      </c>
      <c r="J7" s="30">
        <f>SUM(J8:J13,J17)</f>
        <v>54471.199999999997</v>
      </c>
    </row>
    <row r="8" spans="1:10" ht="20.100000000000001" customHeight="1">
      <c r="A8" s="34" t="s">
        <v>372</v>
      </c>
      <c r="B8" s="14">
        <v>3010</v>
      </c>
      <c r="C8" s="27">
        <v>189445.3</v>
      </c>
      <c r="D8" s="27">
        <v>206513</v>
      </c>
      <c r="E8" s="27">
        <v>206513</v>
      </c>
      <c r="F8" s="27">
        <f t="shared" si="0"/>
        <v>207923.1</v>
      </c>
      <c r="G8" s="27">
        <v>53155.5</v>
      </c>
      <c r="H8" s="27">
        <v>52969.5</v>
      </c>
      <c r="I8" s="27">
        <v>52919.5</v>
      </c>
      <c r="J8" s="27">
        <v>48878.6</v>
      </c>
    </row>
    <row r="9" spans="1:10" ht="20.100000000000001" customHeight="1">
      <c r="A9" s="34" t="s">
        <v>283</v>
      </c>
      <c r="B9" s="14">
        <v>3020</v>
      </c>
      <c r="C9" s="27"/>
      <c r="D9" s="27"/>
      <c r="E9" s="27"/>
      <c r="F9" s="27">
        <f t="shared" si="0"/>
        <v>0</v>
      </c>
      <c r="G9" s="27"/>
      <c r="H9" s="27"/>
      <c r="I9" s="27"/>
      <c r="J9" s="27"/>
    </row>
    <row r="10" spans="1:10" ht="20.100000000000001" customHeight="1">
      <c r="A10" s="34" t="s">
        <v>284</v>
      </c>
      <c r="B10" s="14">
        <v>3021</v>
      </c>
      <c r="C10" s="27"/>
      <c r="D10" s="27"/>
      <c r="E10" s="27"/>
      <c r="F10" s="27">
        <f t="shared" si="0"/>
        <v>0</v>
      </c>
      <c r="G10" s="27"/>
      <c r="H10" s="27"/>
      <c r="I10" s="27"/>
      <c r="J10" s="27"/>
    </row>
    <row r="11" spans="1:10">
      <c r="A11" s="34" t="s">
        <v>412</v>
      </c>
      <c r="B11" s="14">
        <v>3030</v>
      </c>
      <c r="C11" s="27"/>
      <c r="D11" s="27">
        <v>11725.9</v>
      </c>
      <c r="E11" s="27">
        <v>11725.9</v>
      </c>
      <c r="F11" s="27">
        <f t="shared" si="0"/>
        <v>14417.900000000001</v>
      </c>
      <c r="G11" s="27">
        <v>6905</v>
      </c>
      <c r="H11" s="27">
        <v>1703.7</v>
      </c>
      <c r="I11" s="27">
        <v>1703.7</v>
      </c>
      <c r="J11" s="27">
        <v>4105.5</v>
      </c>
    </row>
    <row r="12" spans="1:10">
      <c r="A12" s="34" t="s">
        <v>285</v>
      </c>
      <c r="B12" s="14">
        <v>3040</v>
      </c>
      <c r="C12" s="27"/>
      <c r="D12" s="27"/>
      <c r="E12" s="27"/>
      <c r="F12" s="27">
        <f t="shared" si="0"/>
        <v>0</v>
      </c>
      <c r="G12" s="27"/>
      <c r="H12" s="27"/>
      <c r="I12" s="27"/>
      <c r="J12" s="27"/>
    </row>
    <row r="13" spans="1:10">
      <c r="A13" s="34" t="s">
        <v>92</v>
      </c>
      <c r="B13" s="14">
        <v>3050</v>
      </c>
      <c r="C13" s="27">
        <f>SUM(C14:C16)</f>
        <v>0</v>
      </c>
      <c r="D13" s="27">
        <f>SUM(D14:D16)</f>
        <v>0</v>
      </c>
      <c r="E13" s="27">
        <f>SUM(E14:E16)</f>
        <v>0</v>
      </c>
      <c r="F13" s="27">
        <f t="shared" si="0"/>
        <v>0</v>
      </c>
      <c r="G13" s="27">
        <f>SUM(G14:G16)</f>
        <v>0</v>
      </c>
      <c r="H13" s="27">
        <f>SUM(H14:H16)</f>
        <v>0</v>
      </c>
      <c r="I13" s="27">
        <f>SUM(I14:I16)</f>
        <v>0</v>
      </c>
      <c r="J13" s="27">
        <f>SUM(J14:J16)</f>
        <v>0</v>
      </c>
    </row>
    <row r="14" spans="1:10" ht="20.100000000000001" customHeight="1">
      <c r="A14" s="34" t="s">
        <v>90</v>
      </c>
      <c r="B14" s="11">
        <v>3051</v>
      </c>
      <c r="C14" s="27"/>
      <c r="D14" s="27"/>
      <c r="E14" s="27"/>
      <c r="F14" s="27">
        <f t="shared" si="0"/>
        <v>0</v>
      </c>
      <c r="G14" s="27"/>
      <c r="H14" s="27"/>
      <c r="I14" s="27"/>
      <c r="J14" s="27"/>
    </row>
    <row r="15" spans="1:10" ht="20.100000000000001" customHeight="1">
      <c r="A15" s="34" t="s">
        <v>93</v>
      </c>
      <c r="B15" s="11">
        <v>3052</v>
      </c>
      <c r="C15" s="27"/>
      <c r="D15" s="27"/>
      <c r="E15" s="27"/>
      <c r="F15" s="27">
        <f t="shared" si="0"/>
        <v>0</v>
      </c>
      <c r="G15" s="27"/>
      <c r="H15" s="27"/>
      <c r="I15" s="27"/>
      <c r="J15" s="27"/>
    </row>
    <row r="16" spans="1:10" ht="20.100000000000001" customHeight="1">
      <c r="A16" s="34" t="s">
        <v>111</v>
      </c>
      <c r="B16" s="11">
        <v>3053</v>
      </c>
      <c r="C16" s="27"/>
      <c r="D16" s="27"/>
      <c r="E16" s="27"/>
      <c r="F16" s="27">
        <f t="shared" si="0"/>
        <v>0</v>
      </c>
      <c r="G16" s="27"/>
      <c r="H16" s="27"/>
      <c r="I16" s="27"/>
      <c r="J16" s="27"/>
    </row>
    <row r="17" spans="1:18" ht="20.100000000000001" customHeight="1">
      <c r="A17" s="34" t="s">
        <v>502</v>
      </c>
      <c r="B17" s="14">
        <v>3060</v>
      </c>
      <c r="C17" s="27">
        <v>16164.1</v>
      </c>
      <c r="D17" s="27">
        <v>6006.8</v>
      </c>
      <c r="E17" s="27">
        <v>6006.8</v>
      </c>
      <c r="F17" s="27">
        <f t="shared" si="0"/>
        <v>6007.1</v>
      </c>
      <c r="G17" s="27">
        <v>1600</v>
      </c>
      <c r="H17" s="27">
        <v>1460</v>
      </c>
      <c r="I17" s="27">
        <v>1460</v>
      </c>
      <c r="J17" s="27">
        <v>1487.1</v>
      </c>
    </row>
    <row r="18" spans="1:18" ht="20.100000000000001" customHeight="1">
      <c r="A18" s="69" t="s">
        <v>286</v>
      </c>
      <c r="B18" s="70">
        <v>3100</v>
      </c>
      <c r="C18" s="30">
        <f>SUM(C19:C21,C25,C35,C36)</f>
        <v>-201966.59999999998</v>
      </c>
      <c r="D18" s="30">
        <f>SUM(D19:D21,D25,D35,D36)</f>
        <v>-46738.399999999994</v>
      </c>
      <c r="E18" s="30">
        <f>SUM(E19:E21,E25,E35,E36)</f>
        <v>-46738.399999999994</v>
      </c>
      <c r="F18" s="30">
        <f t="shared" si="0"/>
        <v>-52402.8</v>
      </c>
      <c r="G18" s="30">
        <f>SUM(G19:G21,G25,G35,G36)</f>
        <v>-13446</v>
      </c>
      <c r="H18" s="30">
        <f>SUM(H19:H21,H25,H35,H36)</f>
        <v>-13446</v>
      </c>
      <c r="I18" s="30">
        <f>SUM(I19:I21,I25,I35,I36)</f>
        <v>-13446</v>
      </c>
      <c r="J18" s="30">
        <f>SUM(J19:J21,J25,J35,J36)</f>
        <v>-12064.8</v>
      </c>
    </row>
    <row r="19" spans="1:18" ht="20.100000000000001" customHeight="1">
      <c r="A19" s="34" t="s">
        <v>287</v>
      </c>
      <c r="B19" s="14">
        <v>3110</v>
      </c>
      <c r="C19" s="27">
        <v>-166885.1</v>
      </c>
      <c r="D19" s="27"/>
      <c r="E19" s="27"/>
      <c r="F19" s="27">
        <f>SUM(G19:J19)</f>
        <v>0</v>
      </c>
      <c r="G19" s="27"/>
      <c r="H19" s="27"/>
      <c r="I19" s="27"/>
      <c r="J19" s="27"/>
    </row>
    <row r="20" spans="1:18" ht="20.100000000000001" customHeight="1">
      <c r="A20" s="34" t="s">
        <v>288</v>
      </c>
      <c r="B20" s="14">
        <v>3120</v>
      </c>
      <c r="C20" s="27"/>
      <c r="D20" s="27"/>
      <c r="E20" s="27"/>
      <c r="F20" s="27">
        <f>SUM(G20:J20)</f>
        <v>0</v>
      </c>
      <c r="G20" s="27"/>
      <c r="H20" s="27"/>
      <c r="I20" s="27"/>
      <c r="J20" s="27"/>
    </row>
    <row r="21" spans="1:18" ht="20.100000000000001" customHeight="1">
      <c r="A21" s="34" t="s">
        <v>91</v>
      </c>
      <c r="B21" s="14">
        <v>3130</v>
      </c>
      <c r="C21" s="27">
        <f>SUM(C22:C24)</f>
        <v>0</v>
      </c>
      <c r="D21" s="27">
        <f>SUM(D22:D24)</f>
        <v>0</v>
      </c>
      <c r="E21" s="27">
        <f>SUM(E22:E24)</f>
        <v>0</v>
      </c>
      <c r="F21" s="27">
        <f>SUM(G21:J21)</f>
        <v>0</v>
      </c>
      <c r="G21" s="27">
        <f>SUM(G22:G24)</f>
        <v>0</v>
      </c>
      <c r="H21" s="27">
        <f>SUM(H22:H24)</f>
        <v>0</v>
      </c>
      <c r="I21" s="27">
        <f>SUM(I22:I24)</f>
        <v>0</v>
      </c>
      <c r="J21" s="27">
        <f>SUM(J22:J24)</f>
        <v>0</v>
      </c>
    </row>
    <row r="22" spans="1:18" ht="20.100000000000001" customHeight="1">
      <c r="A22" s="34" t="s">
        <v>90</v>
      </c>
      <c r="B22" s="11">
        <v>3131</v>
      </c>
      <c r="C22" s="27" t="s">
        <v>232</v>
      </c>
      <c r="D22" s="27" t="s">
        <v>232</v>
      </c>
      <c r="E22" s="27" t="s">
        <v>232</v>
      </c>
      <c r="F22" s="27">
        <f t="shared" ref="F22:F39" si="1">SUM(G22:J22)</f>
        <v>0</v>
      </c>
      <c r="G22" s="27" t="s">
        <v>232</v>
      </c>
      <c r="H22" s="27" t="s">
        <v>232</v>
      </c>
      <c r="I22" s="27" t="s">
        <v>232</v>
      </c>
      <c r="J22" s="27" t="s">
        <v>232</v>
      </c>
    </row>
    <row r="23" spans="1:18" ht="20.100000000000001" customHeight="1">
      <c r="A23" s="34" t="s">
        <v>93</v>
      </c>
      <c r="B23" s="11">
        <v>3132</v>
      </c>
      <c r="C23" s="27" t="s">
        <v>232</v>
      </c>
      <c r="D23" s="27" t="s">
        <v>232</v>
      </c>
      <c r="E23" s="27" t="s">
        <v>232</v>
      </c>
      <c r="F23" s="27">
        <f t="shared" si="1"/>
        <v>0</v>
      </c>
      <c r="G23" s="27" t="s">
        <v>232</v>
      </c>
      <c r="H23" s="27" t="s">
        <v>232</v>
      </c>
      <c r="I23" s="27" t="s">
        <v>232</v>
      </c>
      <c r="J23" s="27" t="s">
        <v>232</v>
      </c>
    </row>
    <row r="24" spans="1:18" ht="20.100000000000001" customHeight="1">
      <c r="A24" s="34" t="s">
        <v>111</v>
      </c>
      <c r="B24" s="11">
        <v>3133</v>
      </c>
      <c r="C24" s="27" t="s">
        <v>232</v>
      </c>
      <c r="D24" s="27" t="s">
        <v>232</v>
      </c>
      <c r="E24" s="27" t="s">
        <v>232</v>
      </c>
      <c r="F24" s="27">
        <f t="shared" si="1"/>
        <v>0</v>
      </c>
      <c r="G24" s="27" t="s">
        <v>232</v>
      </c>
      <c r="H24" s="27" t="s">
        <v>232</v>
      </c>
      <c r="I24" s="27" t="s">
        <v>232</v>
      </c>
      <c r="J24" s="27" t="s">
        <v>232</v>
      </c>
    </row>
    <row r="25" spans="1:18" ht="31.5">
      <c r="A25" s="34" t="s">
        <v>289</v>
      </c>
      <c r="B25" s="14">
        <v>3140</v>
      </c>
      <c r="C25" s="27">
        <f>SUM(C26:C31,C34)</f>
        <v>-34996.699999999997</v>
      </c>
      <c r="D25" s="27">
        <f>SUM(D26:D31,D34)</f>
        <v>-46738.399999999994</v>
      </c>
      <c r="E25" s="27">
        <f>SUM(E26:E31,E34)</f>
        <v>-46738.399999999994</v>
      </c>
      <c r="F25" s="27">
        <f t="shared" si="1"/>
        <v>-52402.8</v>
      </c>
      <c r="G25" s="27">
        <f>SUM(G26:G31,G34)</f>
        <v>-13446</v>
      </c>
      <c r="H25" s="27">
        <f>SUM(H26:H31)</f>
        <v>-13446</v>
      </c>
      <c r="I25" s="27">
        <f>SUM(I26:I31,I34)</f>
        <v>-13446</v>
      </c>
      <c r="J25" s="27">
        <f>SUM(J26:J31,J34)</f>
        <v>-12064.8</v>
      </c>
    </row>
    <row r="26" spans="1:18" ht="20.100000000000001" customHeight="1">
      <c r="A26" s="34" t="s">
        <v>290</v>
      </c>
      <c r="B26" s="11">
        <v>3141</v>
      </c>
      <c r="C26" s="27"/>
      <c r="D26" s="27"/>
      <c r="E26" s="27"/>
      <c r="F26" s="27">
        <f t="shared" si="1"/>
        <v>0</v>
      </c>
      <c r="G26" s="27" t="s">
        <v>232</v>
      </c>
      <c r="H26" s="27" t="s">
        <v>232</v>
      </c>
      <c r="I26" s="27" t="s">
        <v>232</v>
      </c>
      <c r="J26" s="27" t="s">
        <v>232</v>
      </c>
    </row>
    <row r="27" spans="1:18" ht="20.100000000000001" customHeight="1">
      <c r="A27" s="34" t="s">
        <v>291</v>
      </c>
      <c r="B27" s="11">
        <v>3142</v>
      </c>
      <c r="C27" s="27">
        <v>-250</v>
      </c>
      <c r="D27" s="27"/>
      <c r="E27" s="27"/>
      <c r="F27" s="27">
        <f t="shared" si="1"/>
        <v>0</v>
      </c>
      <c r="G27" s="27">
        <v>0</v>
      </c>
      <c r="H27" s="27"/>
      <c r="I27" s="27"/>
      <c r="J27" s="27"/>
    </row>
    <row r="28" spans="1:18" ht="20.100000000000001" customHeight="1">
      <c r="A28" s="34" t="s">
        <v>392</v>
      </c>
      <c r="B28" s="11">
        <v>3143</v>
      </c>
      <c r="C28" s="27">
        <v>-34746.699999999997</v>
      </c>
      <c r="D28" s="27">
        <v>-1689.3</v>
      </c>
      <c r="E28" s="27">
        <v>-1689.3</v>
      </c>
      <c r="F28" s="27">
        <f t="shared" si="1"/>
        <v>-1894.1</v>
      </c>
      <c r="G28" s="27">
        <v>-486</v>
      </c>
      <c r="H28" s="27">
        <v>-486</v>
      </c>
      <c r="I28" s="27">
        <v>-486</v>
      </c>
      <c r="J28" s="27">
        <v>-436.1</v>
      </c>
    </row>
    <row r="29" spans="1:18" ht="20.100000000000001" customHeight="1">
      <c r="A29" s="34" t="s">
        <v>391</v>
      </c>
      <c r="B29" s="11">
        <v>3144</v>
      </c>
      <c r="C29" s="27"/>
      <c r="D29" s="27">
        <v>-24777</v>
      </c>
      <c r="E29" s="27">
        <v>-24777</v>
      </c>
      <c r="F29" s="27">
        <f t="shared" si="1"/>
        <v>-27779.8</v>
      </c>
      <c r="G29" s="27">
        <v>-7128</v>
      </c>
      <c r="H29" s="27">
        <v>-7128</v>
      </c>
      <c r="I29" s="27">
        <v>-7128</v>
      </c>
      <c r="J29" s="27">
        <v>-6395.8</v>
      </c>
      <c r="N29" s="6"/>
      <c r="O29" s="6"/>
      <c r="P29" s="6"/>
      <c r="Q29" s="6"/>
      <c r="R29" s="6"/>
    </row>
    <row r="30" spans="1:18" ht="20.100000000000001" customHeight="1">
      <c r="A30" s="34" t="s">
        <v>83</v>
      </c>
      <c r="B30" s="11">
        <v>3145</v>
      </c>
      <c r="C30" s="27"/>
      <c r="D30" s="27">
        <v>-20272.099999999999</v>
      </c>
      <c r="E30" s="27">
        <v>-20272.099999999999</v>
      </c>
      <c r="F30" s="27">
        <f t="shared" si="1"/>
        <v>-22728.9</v>
      </c>
      <c r="G30" s="27">
        <v>-5832</v>
      </c>
      <c r="H30" s="27">
        <v>-5832</v>
      </c>
      <c r="I30" s="27">
        <v>-5832</v>
      </c>
      <c r="J30" s="27">
        <v>-5232.8999999999996</v>
      </c>
      <c r="N30" s="6"/>
      <c r="O30" s="6"/>
      <c r="P30" s="6"/>
      <c r="Q30" s="6"/>
      <c r="R30" s="6"/>
    </row>
    <row r="31" spans="1:18" ht="20.100000000000001" customHeight="1">
      <c r="A31" s="34" t="s">
        <v>292</v>
      </c>
      <c r="B31" s="11">
        <v>3146</v>
      </c>
      <c r="C31" s="26">
        <f>SUM(C32,C33)</f>
        <v>0</v>
      </c>
      <c r="D31" s="26">
        <f>SUM(D32,D33)</f>
        <v>0</v>
      </c>
      <c r="E31" s="26">
        <f>SUM(E32,E33)</f>
        <v>0</v>
      </c>
      <c r="F31" s="26">
        <f>SUM(G31:J31)</f>
        <v>0</v>
      </c>
      <c r="G31" s="26">
        <f>SUM(G32,G33)</f>
        <v>0</v>
      </c>
      <c r="H31" s="26">
        <f>SUM(H32,H33)</f>
        <v>0</v>
      </c>
      <c r="I31" s="26">
        <f>SUM(I32,I33)</f>
        <v>0</v>
      </c>
      <c r="J31" s="26">
        <f>SUM(J32,J33)</f>
        <v>0</v>
      </c>
      <c r="N31" s="104"/>
      <c r="O31" s="104"/>
      <c r="P31" s="104"/>
      <c r="Q31" s="104"/>
      <c r="R31" s="6"/>
    </row>
    <row r="32" spans="1:18" ht="19.5" customHeight="1">
      <c r="A32" s="34" t="s">
        <v>293</v>
      </c>
      <c r="B32" s="11" t="s">
        <v>294</v>
      </c>
      <c r="C32" s="26" t="s">
        <v>232</v>
      </c>
      <c r="D32" s="26" t="s">
        <v>232</v>
      </c>
      <c r="E32" s="26" t="s">
        <v>232</v>
      </c>
      <c r="F32" s="26">
        <f t="shared" si="1"/>
        <v>0</v>
      </c>
      <c r="G32" s="26" t="s">
        <v>232</v>
      </c>
      <c r="H32" s="26" t="s">
        <v>232</v>
      </c>
      <c r="I32" s="26" t="s">
        <v>232</v>
      </c>
      <c r="J32" s="26" t="s">
        <v>232</v>
      </c>
      <c r="N32" s="6"/>
      <c r="O32" s="6"/>
      <c r="P32" s="6"/>
      <c r="Q32" s="6"/>
      <c r="R32" s="6"/>
    </row>
    <row r="33" spans="1:18" ht="31.5">
      <c r="A33" s="34" t="s">
        <v>295</v>
      </c>
      <c r="B33" s="11" t="s">
        <v>296</v>
      </c>
      <c r="C33" s="26" t="s">
        <v>232</v>
      </c>
      <c r="D33" s="26" t="s">
        <v>232</v>
      </c>
      <c r="E33" s="26" t="s">
        <v>232</v>
      </c>
      <c r="F33" s="26">
        <f t="shared" si="1"/>
        <v>0</v>
      </c>
      <c r="G33" s="26" t="s">
        <v>232</v>
      </c>
      <c r="H33" s="26" t="s">
        <v>232</v>
      </c>
      <c r="I33" s="26" t="s">
        <v>232</v>
      </c>
      <c r="J33" s="26" t="s">
        <v>232</v>
      </c>
      <c r="N33" s="6"/>
      <c r="O33" s="6"/>
      <c r="P33" s="6"/>
      <c r="Q33" s="6"/>
      <c r="R33" s="6"/>
    </row>
    <row r="34" spans="1:18" ht="47.25" customHeight="1">
      <c r="A34" s="34" t="s">
        <v>503</v>
      </c>
      <c r="B34" s="11">
        <v>3150</v>
      </c>
      <c r="C34" s="26" t="s">
        <v>232</v>
      </c>
      <c r="D34" s="26" t="s">
        <v>232</v>
      </c>
      <c r="E34" s="26" t="s">
        <v>232</v>
      </c>
      <c r="F34" s="26">
        <f t="shared" si="1"/>
        <v>0</v>
      </c>
      <c r="G34" s="26"/>
      <c r="H34" s="26" t="s">
        <v>232</v>
      </c>
      <c r="I34" s="26" t="s">
        <v>232</v>
      </c>
      <c r="J34" s="26" t="s">
        <v>232</v>
      </c>
    </row>
    <row r="35" spans="1:18" ht="31.5">
      <c r="A35" s="34" t="s">
        <v>504</v>
      </c>
      <c r="B35" s="14">
        <v>3160</v>
      </c>
      <c r="C35" s="26" t="s">
        <v>232</v>
      </c>
      <c r="D35" s="26" t="s">
        <v>232</v>
      </c>
      <c r="E35" s="26" t="s">
        <v>232</v>
      </c>
      <c r="F35" s="26">
        <f t="shared" si="1"/>
        <v>0</v>
      </c>
      <c r="G35" s="26"/>
      <c r="H35" s="26"/>
      <c r="I35" s="26"/>
      <c r="J35" s="26"/>
    </row>
    <row r="36" spans="1:18" ht="81.75" customHeight="1">
      <c r="A36" s="34" t="s">
        <v>505</v>
      </c>
      <c r="B36" s="14">
        <v>3170</v>
      </c>
      <c r="C36" s="27">
        <v>-84.8</v>
      </c>
      <c r="D36" s="27"/>
      <c r="E36" s="27" t="s">
        <v>232</v>
      </c>
      <c r="F36" s="27">
        <f t="shared" si="1"/>
        <v>0</v>
      </c>
      <c r="G36" s="27"/>
      <c r="H36" s="27"/>
      <c r="I36" s="27"/>
      <c r="J36" s="27"/>
    </row>
    <row r="37" spans="1:18" ht="20.100000000000001" customHeight="1">
      <c r="A37" s="69" t="s">
        <v>246</v>
      </c>
      <c r="B37" s="70">
        <v>3195</v>
      </c>
      <c r="C37" s="30">
        <f>SUM(C7,C18)</f>
        <v>3642.8000000000175</v>
      </c>
      <c r="D37" s="30">
        <f>SUM(D7,D18)</f>
        <v>177507.3</v>
      </c>
      <c r="E37" s="30">
        <f>SUM(E7,E18)</f>
        <v>177507.3</v>
      </c>
      <c r="F37" s="30">
        <f t="shared" si="1"/>
        <v>175945.3</v>
      </c>
      <c r="G37" s="30">
        <f>SUM(G7,G18)</f>
        <v>48214.5</v>
      </c>
      <c r="H37" s="30">
        <f>SUM(H7,H18)</f>
        <v>42687.199999999997</v>
      </c>
      <c r="I37" s="30">
        <f>SUM(I7,I18)</f>
        <v>42637.2</v>
      </c>
      <c r="J37" s="30">
        <f>SUM(J7,J18)</f>
        <v>42406.399999999994</v>
      </c>
    </row>
    <row r="38" spans="1:18" ht="20.100000000000001" customHeight="1">
      <c r="A38" s="106" t="s">
        <v>131</v>
      </c>
      <c r="B38" s="106"/>
      <c r="C38" s="107"/>
      <c r="D38" s="107"/>
      <c r="E38" s="107"/>
      <c r="F38" s="107"/>
      <c r="G38" s="107"/>
      <c r="H38" s="107"/>
      <c r="I38" s="107"/>
      <c r="J38" s="108"/>
    </row>
    <row r="39" spans="1:18" ht="20.100000000000001" customHeight="1">
      <c r="A39" s="110" t="s">
        <v>297</v>
      </c>
      <c r="B39" s="111">
        <v>3200</v>
      </c>
      <c r="C39" s="29">
        <f>SUM(C40:C43)</f>
        <v>0</v>
      </c>
      <c r="D39" s="29">
        <f>SUM(D40:D43)</f>
        <v>0</v>
      </c>
      <c r="E39" s="29">
        <f>SUM(E40:E43)</f>
        <v>0</v>
      </c>
      <c r="F39" s="29">
        <f t="shared" si="1"/>
        <v>0</v>
      </c>
      <c r="G39" s="29">
        <f>SUM(G40:G43)</f>
        <v>0</v>
      </c>
      <c r="H39" s="29">
        <f>SUM(H40:H43)</f>
        <v>0</v>
      </c>
      <c r="I39" s="29">
        <f>SUM(I40:I43)</f>
        <v>0</v>
      </c>
      <c r="J39" s="29">
        <f>SUM(J40:J43)</f>
        <v>0</v>
      </c>
    </row>
    <row r="40" spans="1:18" ht="20.100000000000001" customHeight="1">
      <c r="A40" s="34" t="s">
        <v>298</v>
      </c>
      <c r="B40" s="11">
        <v>3210</v>
      </c>
      <c r="C40" s="26"/>
      <c r="D40" s="26"/>
      <c r="E40" s="26"/>
      <c r="F40" s="26">
        <f>SUM(G40:J40)</f>
        <v>0</v>
      </c>
      <c r="G40" s="26"/>
      <c r="H40" s="26"/>
      <c r="I40" s="26"/>
      <c r="J40" s="26"/>
    </row>
    <row r="41" spans="1:18" ht="20.100000000000001" customHeight="1">
      <c r="A41" s="34" t="s">
        <v>299</v>
      </c>
      <c r="B41" s="14">
        <v>3220</v>
      </c>
      <c r="C41" s="26"/>
      <c r="D41" s="26"/>
      <c r="E41" s="26"/>
      <c r="F41" s="26">
        <f>SUM(G41:J41)</f>
        <v>0</v>
      </c>
      <c r="G41" s="26"/>
      <c r="H41" s="26"/>
      <c r="I41" s="26"/>
      <c r="J41" s="26"/>
    </row>
    <row r="42" spans="1:18" ht="20.100000000000001" customHeight="1">
      <c r="A42" s="34" t="s">
        <v>53</v>
      </c>
      <c r="B42" s="14">
        <v>3230</v>
      </c>
      <c r="C42" s="26"/>
      <c r="D42" s="26"/>
      <c r="E42" s="26"/>
      <c r="F42" s="26">
        <f>SUM(G42:J42)</f>
        <v>0</v>
      </c>
      <c r="G42" s="26"/>
      <c r="H42" s="26"/>
      <c r="I42" s="26"/>
      <c r="J42" s="26"/>
    </row>
    <row r="43" spans="1:18" ht="20.100000000000001" customHeight="1">
      <c r="A43" s="34" t="s">
        <v>506</v>
      </c>
      <c r="B43" s="14">
        <v>3240</v>
      </c>
      <c r="C43" s="26"/>
      <c r="D43" s="26"/>
      <c r="E43" s="26"/>
      <c r="F43" s="26"/>
      <c r="G43" s="26"/>
      <c r="H43" s="26"/>
      <c r="I43" s="26"/>
      <c r="J43" s="26"/>
    </row>
    <row r="44" spans="1:18" ht="20.100000000000001" customHeight="1">
      <c r="A44" s="69" t="s">
        <v>300</v>
      </c>
      <c r="B44" s="70">
        <v>3255</v>
      </c>
      <c r="C44" s="29">
        <f>SUM(C45:C49)</f>
        <v>0</v>
      </c>
      <c r="D44" s="30">
        <f>SUM(D45:D49)</f>
        <v>0</v>
      </c>
      <c r="E44" s="29">
        <f>SUM(E45:E49)</f>
        <v>0</v>
      </c>
      <c r="F44" s="30">
        <f>SUM(G44:J44)</f>
        <v>0</v>
      </c>
      <c r="G44" s="30">
        <f>SUM(G45:G49)</f>
        <v>0</v>
      </c>
      <c r="H44" s="30">
        <f>SUM(H45:H49)</f>
        <v>0</v>
      </c>
      <c r="I44" s="30">
        <f>SUM(I45:I49)</f>
        <v>0</v>
      </c>
      <c r="J44" s="29">
        <f>SUM(J45:J49)</f>
        <v>0</v>
      </c>
    </row>
    <row r="45" spans="1:18" ht="20.100000000000001" customHeight="1">
      <c r="A45" s="34" t="s">
        <v>507</v>
      </c>
      <c r="B45" s="14">
        <v>3260</v>
      </c>
      <c r="C45" s="26"/>
      <c r="D45" s="27" t="s">
        <v>232</v>
      </c>
      <c r="E45" s="26" t="s">
        <v>232</v>
      </c>
      <c r="F45" s="27">
        <f t="shared" ref="F45:F64" si="2">SUM(G45:J45)</f>
        <v>0</v>
      </c>
      <c r="G45" s="26" t="s">
        <v>232</v>
      </c>
      <c r="H45" s="26" t="s">
        <v>232</v>
      </c>
      <c r="I45" s="26" t="s">
        <v>232</v>
      </c>
      <c r="J45" s="26" t="s">
        <v>232</v>
      </c>
    </row>
    <row r="46" spans="1:18" ht="20.100000000000001" customHeight="1">
      <c r="A46" s="34" t="s">
        <v>508</v>
      </c>
      <c r="B46" s="14">
        <v>3265</v>
      </c>
      <c r="C46" s="26" t="s">
        <v>232</v>
      </c>
      <c r="D46" s="27" t="s">
        <v>232</v>
      </c>
      <c r="E46" s="26" t="s">
        <v>232</v>
      </c>
      <c r="F46" s="26">
        <f t="shared" si="2"/>
        <v>0</v>
      </c>
      <c r="G46" s="26" t="s">
        <v>232</v>
      </c>
      <c r="H46" s="26" t="s">
        <v>232</v>
      </c>
      <c r="I46" s="26" t="s">
        <v>232</v>
      </c>
      <c r="J46" s="26" t="s">
        <v>232</v>
      </c>
    </row>
    <row r="47" spans="1:18" ht="20.100000000000001" customHeight="1">
      <c r="A47" s="34" t="s">
        <v>509</v>
      </c>
      <c r="B47" s="14">
        <v>3270</v>
      </c>
      <c r="C47" s="26" t="s">
        <v>232</v>
      </c>
      <c r="D47" s="27" t="s">
        <v>232</v>
      </c>
      <c r="E47" s="26" t="s">
        <v>232</v>
      </c>
      <c r="F47" s="26">
        <f t="shared" si="2"/>
        <v>0</v>
      </c>
      <c r="G47" s="26" t="s">
        <v>232</v>
      </c>
      <c r="H47" s="26" t="s">
        <v>232</v>
      </c>
      <c r="I47" s="26" t="s">
        <v>232</v>
      </c>
      <c r="J47" s="26" t="s">
        <v>232</v>
      </c>
    </row>
    <row r="48" spans="1:18" ht="20.100000000000001" customHeight="1">
      <c r="A48" s="34" t="s">
        <v>54</v>
      </c>
      <c r="B48" s="14">
        <v>3275</v>
      </c>
      <c r="C48" s="26" t="s">
        <v>232</v>
      </c>
      <c r="D48" s="27" t="s">
        <v>232</v>
      </c>
      <c r="E48" s="26" t="s">
        <v>232</v>
      </c>
      <c r="F48" s="26">
        <f t="shared" si="2"/>
        <v>0</v>
      </c>
      <c r="G48" s="26" t="s">
        <v>232</v>
      </c>
      <c r="H48" s="26" t="s">
        <v>232</v>
      </c>
      <c r="I48" s="26" t="s">
        <v>232</v>
      </c>
      <c r="J48" s="26" t="s">
        <v>232</v>
      </c>
    </row>
    <row r="49" spans="1:10" ht="20.100000000000001" customHeight="1">
      <c r="A49" s="34" t="s">
        <v>370</v>
      </c>
      <c r="B49" s="14">
        <v>3280</v>
      </c>
      <c r="C49" s="26" t="s">
        <v>232</v>
      </c>
      <c r="D49" s="27" t="s">
        <v>232</v>
      </c>
      <c r="E49" s="26" t="s">
        <v>232</v>
      </c>
      <c r="F49" s="26">
        <f t="shared" si="2"/>
        <v>0</v>
      </c>
      <c r="G49" s="26" t="s">
        <v>232</v>
      </c>
      <c r="H49" s="26" t="s">
        <v>232</v>
      </c>
      <c r="I49" s="26" t="s">
        <v>232</v>
      </c>
      <c r="J49" s="26" t="s">
        <v>232</v>
      </c>
    </row>
    <row r="50" spans="1:10" ht="20.100000000000001" customHeight="1">
      <c r="A50" s="112" t="s">
        <v>132</v>
      </c>
      <c r="B50" s="113">
        <v>3295</v>
      </c>
      <c r="C50" s="29">
        <f>SUM(C39,C44)</f>
        <v>0</v>
      </c>
      <c r="D50" s="30">
        <f t="shared" ref="D50:I50" si="3">SUM(D39,D44)</f>
        <v>0</v>
      </c>
      <c r="E50" s="29">
        <f t="shared" si="3"/>
        <v>0</v>
      </c>
      <c r="F50" s="29">
        <f t="shared" si="2"/>
        <v>0</v>
      </c>
      <c r="G50" s="29">
        <f t="shared" si="3"/>
        <v>0</v>
      </c>
      <c r="H50" s="29">
        <f t="shared" si="3"/>
        <v>0</v>
      </c>
      <c r="I50" s="29">
        <f t="shared" si="3"/>
        <v>0</v>
      </c>
      <c r="J50" s="29">
        <f>SUM(J39,J44)</f>
        <v>0</v>
      </c>
    </row>
    <row r="51" spans="1:10" ht="20.100000000000001" customHeight="1">
      <c r="A51" s="106" t="s">
        <v>133</v>
      </c>
      <c r="B51" s="106"/>
      <c r="C51" s="107"/>
      <c r="D51" s="107"/>
      <c r="E51" s="107"/>
      <c r="F51" s="107"/>
      <c r="G51" s="107"/>
      <c r="H51" s="107"/>
      <c r="I51" s="107"/>
      <c r="J51" s="108"/>
    </row>
    <row r="52" spans="1:10" ht="20.100000000000001" customHeight="1">
      <c r="A52" s="69" t="s">
        <v>301</v>
      </c>
      <c r="B52" s="70">
        <v>3300</v>
      </c>
      <c r="C52" s="29">
        <f>SUM(C53,C54,C58)</f>
        <v>0</v>
      </c>
      <c r="D52" s="29">
        <f>SUM(D53,D54,D58)</f>
        <v>0</v>
      </c>
      <c r="E52" s="29">
        <f>SUM(E53,E54,E58)</f>
        <v>0</v>
      </c>
      <c r="F52" s="29">
        <f t="shared" si="2"/>
        <v>0</v>
      </c>
      <c r="G52" s="29">
        <f>SUM(G53,G54,G58)</f>
        <v>0</v>
      </c>
      <c r="H52" s="29">
        <f>SUM(H53,H54,H58)</f>
        <v>0</v>
      </c>
      <c r="I52" s="29">
        <f>SUM(I53,I54,I58)</f>
        <v>0</v>
      </c>
      <c r="J52" s="29">
        <f>SUM(J53,J54,J58)</f>
        <v>0</v>
      </c>
    </row>
    <row r="53" spans="1:10" ht="20.100000000000001" customHeight="1">
      <c r="A53" s="34" t="s">
        <v>302</v>
      </c>
      <c r="B53" s="14">
        <v>3310</v>
      </c>
      <c r="C53" s="26"/>
      <c r="D53" s="26"/>
      <c r="E53" s="26"/>
      <c r="F53" s="26">
        <f t="shared" si="2"/>
        <v>0</v>
      </c>
      <c r="G53" s="26"/>
      <c r="H53" s="26"/>
      <c r="I53" s="26"/>
      <c r="J53" s="26"/>
    </row>
    <row r="54" spans="1:10" ht="20.100000000000001" customHeight="1">
      <c r="A54" s="34" t="s">
        <v>303</v>
      </c>
      <c r="B54" s="14">
        <v>3320</v>
      </c>
      <c r="C54" s="26">
        <f>SUM(C55:C57)</f>
        <v>0</v>
      </c>
      <c r="D54" s="26">
        <f>SUM(D55:D57)</f>
        <v>0</v>
      </c>
      <c r="E54" s="26">
        <f>SUM(E55:E57)</f>
        <v>0</v>
      </c>
      <c r="F54" s="26">
        <f t="shared" si="2"/>
        <v>0</v>
      </c>
      <c r="G54" s="26">
        <f>SUM(G55:G57)</f>
        <v>0</v>
      </c>
      <c r="H54" s="26">
        <f>SUM(H55:H57)</f>
        <v>0</v>
      </c>
      <c r="I54" s="26">
        <f>SUM(I55:I57)</f>
        <v>0</v>
      </c>
      <c r="J54" s="26">
        <f>SUM(J55:J57)</f>
        <v>0</v>
      </c>
    </row>
    <row r="55" spans="1:10" ht="20.100000000000001" customHeight="1">
      <c r="A55" s="34" t="s">
        <v>90</v>
      </c>
      <c r="B55" s="11">
        <v>3321</v>
      </c>
      <c r="C55" s="26"/>
      <c r="D55" s="26"/>
      <c r="E55" s="26"/>
      <c r="F55" s="26">
        <f t="shared" si="2"/>
        <v>0</v>
      </c>
      <c r="G55" s="26"/>
      <c r="H55" s="26"/>
      <c r="I55" s="26"/>
      <c r="J55" s="26"/>
    </row>
    <row r="56" spans="1:10" ht="20.100000000000001" customHeight="1">
      <c r="A56" s="34" t="s">
        <v>93</v>
      </c>
      <c r="B56" s="11">
        <v>3322</v>
      </c>
      <c r="C56" s="26"/>
      <c r="D56" s="26"/>
      <c r="E56" s="26"/>
      <c r="F56" s="26">
        <f t="shared" si="2"/>
        <v>0</v>
      </c>
      <c r="G56" s="26"/>
      <c r="H56" s="26"/>
      <c r="I56" s="26"/>
      <c r="J56" s="26"/>
    </row>
    <row r="57" spans="1:10" ht="20.100000000000001" customHeight="1">
      <c r="A57" s="34" t="s">
        <v>111</v>
      </c>
      <c r="B57" s="11">
        <v>3323</v>
      </c>
      <c r="C57" s="26"/>
      <c r="D57" s="26"/>
      <c r="E57" s="26"/>
      <c r="F57" s="26">
        <f t="shared" si="2"/>
        <v>0</v>
      </c>
      <c r="G57" s="26"/>
      <c r="H57" s="26"/>
      <c r="I57" s="26"/>
      <c r="J57" s="26"/>
    </row>
    <row r="58" spans="1:10" ht="20.100000000000001" customHeight="1">
      <c r="A58" s="34" t="s">
        <v>506</v>
      </c>
      <c r="B58" s="14">
        <v>3340</v>
      </c>
      <c r="C58" s="26"/>
      <c r="D58" s="26"/>
      <c r="E58" s="26"/>
      <c r="F58" s="26">
        <f t="shared" si="2"/>
        <v>0</v>
      </c>
      <c r="G58" s="26"/>
      <c r="H58" s="26"/>
      <c r="I58" s="26"/>
      <c r="J58" s="26"/>
    </row>
    <row r="59" spans="1:10" ht="20.100000000000001" customHeight="1">
      <c r="A59" s="69" t="s">
        <v>304</v>
      </c>
      <c r="B59" s="70">
        <v>3345</v>
      </c>
      <c r="C59" s="29">
        <f>SUM(C60,C61,C65,C66)</f>
        <v>0</v>
      </c>
      <c r="D59" s="29">
        <f>SUM(D60,D61,D65,D66)</f>
        <v>0</v>
      </c>
      <c r="E59" s="29">
        <f>SUM(E60,E61,E65,E66)</f>
        <v>0</v>
      </c>
      <c r="F59" s="29">
        <f t="shared" si="2"/>
        <v>0</v>
      </c>
      <c r="G59" s="29">
        <f>SUM(G60,G61,G65,G66)</f>
        <v>0</v>
      </c>
      <c r="H59" s="29">
        <f>SUM(H60,H61,H65,H66)</f>
        <v>0</v>
      </c>
      <c r="I59" s="29">
        <f>SUM(I60,I61,I65,I66)</f>
        <v>0</v>
      </c>
      <c r="J59" s="29">
        <f>SUM(J60,J61,J65,J66)</f>
        <v>0</v>
      </c>
    </row>
    <row r="60" spans="1:10" ht="20.100000000000001" customHeight="1">
      <c r="A60" s="34" t="s">
        <v>305</v>
      </c>
      <c r="B60" s="14">
        <v>3350</v>
      </c>
      <c r="C60" s="26" t="s">
        <v>232</v>
      </c>
      <c r="D60" s="26" t="s">
        <v>232</v>
      </c>
      <c r="E60" s="26" t="s">
        <v>232</v>
      </c>
      <c r="F60" s="26">
        <f>SUM(G60:J60)</f>
        <v>0</v>
      </c>
      <c r="G60" s="26" t="s">
        <v>232</v>
      </c>
      <c r="H60" s="26" t="s">
        <v>232</v>
      </c>
      <c r="I60" s="26" t="s">
        <v>232</v>
      </c>
      <c r="J60" s="26" t="s">
        <v>232</v>
      </c>
    </row>
    <row r="61" spans="1:10" ht="20.100000000000001" customHeight="1">
      <c r="A61" s="34" t="s">
        <v>306</v>
      </c>
      <c r="B61" s="11">
        <v>3360</v>
      </c>
      <c r="C61" s="26">
        <f>SUM(C62:C64)</f>
        <v>0</v>
      </c>
      <c r="D61" s="26">
        <f>SUM(D62:D64)</f>
        <v>0</v>
      </c>
      <c r="E61" s="26">
        <f>SUM(E62:E64)</f>
        <v>0</v>
      </c>
      <c r="F61" s="26">
        <f t="shared" si="2"/>
        <v>0</v>
      </c>
      <c r="G61" s="26">
        <f>SUM(G62:G64)</f>
        <v>0</v>
      </c>
      <c r="H61" s="26">
        <f>SUM(H62:H64)</f>
        <v>0</v>
      </c>
      <c r="I61" s="26">
        <f>SUM(I62:I64)</f>
        <v>0</v>
      </c>
      <c r="J61" s="26">
        <f>SUM(J62:J64)</f>
        <v>0</v>
      </c>
    </row>
    <row r="62" spans="1:10" ht="20.100000000000001" customHeight="1">
      <c r="A62" s="34" t="s">
        <v>90</v>
      </c>
      <c r="B62" s="11">
        <v>3361</v>
      </c>
      <c r="C62" s="26" t="s">
        <v>232</v>
      </c>
      <c r="D62" s="26" t="s">
        <v>232</v>
      </c>
      <c r="E62" s="26" t="s">
        <v>232</v>
      </c>
      <c r="F62" s="26">
        <f t="shared" si="2"/>
        <v>0</v>
      </c>
      <c r="G62" s="26" t="s">
        <v>232</v>
      </c>
      <c r="H62" s="26" t="s">
        <v>232</v>
      </c>
      <c r="I62" s="26" t="s">
        <v>232</v>
      </c>
      <c r="J62" s="26" t="s">
        <v>232</v>
      </c>
    </row>
    <row r="63" spans="1:10" ht="20.100000000000001" customHeight="1">
      <c r="A63" s="34" t="s">
        <v>93</v>
      </c>
      <c r="B63" s="11">
        <v>3362</v>
      </c>
      <c r="C63" s="26" t="s">
        <v>232</v>
      </c>
      <c r="D63" s="26" t="s">
        <v>232</v>
      </c>
      <c r="E63" s="26" t="s">
        <v>232</v>
      </c>
      <c r="F63" s="26">
        <f t="shared" si="2"/>
        <v>0</v>
      </c>
      <c r="G63" s="26" t="s">
        <v>232</v>
      </c>
      <c r="H63" s="26" t="s">
        <v>232</v>
      </c>
      <c r="I63" s="26" t="s">
        <v>232</v>
      </c>
      <c r="J63" s="26" t="s">
        <v>232</v>
      </c>
    </row>
    <row r="64" spans="1:10" ht="20.100000000000001" customHeight="1">
      <c r="A64" s="34" t="s">
        <v>111</v>
      </c>
      <c r="B64" s="11">
        <v>3363</v>
      </c>
      <c r="C64" s="26" t="s">
        <v>232</v>
      </c>
      <c r="D64" s="26" t="s">
        <v>232</v>
      </c>
      <c r="E64" s="26" t="s">
        <v>232</v>
      </c>
      <c r="F64" s="26">
        <f t="shared" si="2"/>
        <v>0</v>
      </c>
      <c r="G64" s="26" t="s">
        <v>232</v>
      </c>
      <c r="H64" s="26" t="s">
        <v>232</v>
      </c>
      <c r="I64" s="26" t="s">
        <v>232</v>
      </c>
      <c r="J64" s="26" t="s">
        <v>232</v>
      </c>
    </row>
    <row r="65" spans="1:10" ht="20.100000000000001" customHeight="1">
      <c r="A65" s="34" t="s">
        <v>307</v>
      </c>
      <c r="B65" s="11">
        <v>3370</v>
      </c>
      <c r="C65" s="26" t="s">
        <v>232</v>
      </c>
      <c r="D65" s="26" t="s">
        <v>232</v>
      </c>
      <c r="E65" s="26" t="s">
        <v>232</v>
      </c>
      <c r="F65" s="26">
        <f t="shared" ref="F65:F70" si="4">SUM(G65:J65)</f>
        <v>0</v>
      </c>
      <c r="G65" s="26" t="s">
        <v>232</v>
      </c>
      <c r="H65" s="26" t="s">
        <v>232</v>
      </c>
      <c r="I65" s="26" t="s">
        <v>232</v>
      </c>
      <c r="J65" s="26" t="s">
        <v>232</v>
      </c>
    </row>
    <row r="66" spans="1:10" ht="20.100000000000001" customHeight="1">
      <c r="A66" s="34" t="s">
        <v>370</v>
      </c>
      <c r="B66" s="14">
        <v>3380</v>
      </c>
      <c r="C66" s="26" t="s">
        <v>232</v>
      </c>
      <c r="D66" s="26" t="s">
        <v>232</v>
      </c>
      <c r="E66" s="26" t="s">
        <v>232</v>
      </c>
      <c r="F66" s="26">
        <f t="shared" si="4"/>
        <v>0</v>
      </c>
      <c r="G66" s="26" t="s">
        <v>232</v>
      </c>
      <c r="H66" s="26" t="s">
        <v>232</v>
      </c>
      <c r="I66" s="26" t="s">
        <v>232</v>
      </c>
      <c r="J66" s="26" t="s">
        <v>232</v>
      </c>
    </row>
    <row r="67" spans="1:10" ht="20.100000000000001" customHeight="1">
      <c r="A67" s="69" t="s">
        <v>134</v>
      </c>
      <c r="B67" s="70">
        <v>3395</v>
      </c>
      <c r="C67" s="29">
        <f>SUM(C52,C59)</f>
        <v>0</v>
      </c>
      <c r="D67" s="29">
        <f t="shared" ref="D67:J67" si="5">SUM(D52,D59)</f>
        <v>0</v>
      </c>
      <c r="E67" s="29">
        <f t="shared" si="5"/>
        <v>0</v>
      </c>
      <c r="F67" s="29">
        <f t="shared" si="4"/>
        <v>0</v>
      </c>
      <c r="G67" s="29">
        <f t="shared" si="5"/>
        <v>0</v>
      </c>
      <c r="H67" s="29">
        <f t="shared" si="5"/>
        <v>0</v>
      </c>
      <c r="I67" s="29">
        <f t="shared" si="5"/>
        <v>0</v>
      </c>
      <c r="J67" s="29">
        <f t="shared" si="5"/>
        <v>0</v>
      </c>
    </row>
    <row r="68" spans="1:10" ht="20.100000000000001" customHeight="1">
      <c r="A68" s="69" t="s">
        <v>33</v>
      </c>
      <c r="B68" s="70">
        <v>3400</v>
      </c>
      <c r="C68" s="30">
        <v>24095</v>
      </c>
      <c r="D68" s="30">
        <v>0</v>
      </c>
      <c r="E68" s="30">
        <v>0</v>
      </c>
      <c r="F68" s="30">
        <f t="shared" si="4"/>
        <v>0</v>
      </c>
      <c r="G68" s="30">
        <v>0</v>
      </c>
      <c r="H68" s="30">
        <v>0</v>
      </c>
      <c r="I68" s="30">
        <v>0</v>
      </c>
      <c r="J68" s="30">
        <v>0</v>
      </c>
    </row>
    <row r="69" spans="1:10" s="114" customFormat="1" ht="20.100000000000001" customHeight="1">
      <c r="A69" s="34" t="s">
        <v>245</v>
      </c>
      <c r="B69" s="14">
        <v>3405</v>
      </c>
      <c r="C69" s="27">
        <v>24318.9</v>
      </c>
      <c r="D69" s="27"/>
      <c r="E69" s="27"/>
      <c r="F69" s="27">
        <f t="shared" si="4"/>
        <v>0</v>
      </c>
      <c r="G69" s="27"/>
      <c r="H69" s="27"/>
      <c r="I69" s="27"/>
      <c r="J69" s="27"/>
    </row>
    <row r="70" spans="1:10" s="114" customFormat="1" ht="20.100000000000001" customHeight="1">
      <c r="A70" s="38" t="s">
        <v>137</v>
      </c>
      <c r="B70" s="14">
        <v>3410</v>
      </c>
      <c r="C70" s="27"/>
      <c r="D70" s="27"/>
      <c r="E70" s="27"/>
      <c r="F70" s="27">
        <f t="shared" si="4"/>
        <v>0</v>
      </c>
      <c r="G70" s="27"/>
      <c r="H70" s="27"/>
      <c r="I70" s="27"/>
      <c r="J70" s="27"/>
    </row>
    <row r="71" spans="1:10" s="114" customFormat="1" ht="20.100000000000001" customHeight="1">
      <c r="A71" s="34" t="s">
        <v>248</v>
      </c>
      <c r="B71" s="14">
        <v>3415</v>
      </c>
      <c r="C71" s="27">
        <v>24319</v>
      </c>
      <c r="D71" s="27">
        <f t="shared" ref="D71:J71" si="6">SUM(D69,D68,D70)</f>
        <v>0</v>
      </c>
      <c r="E71" s="27">
        <f t="shared" si="6"/>
        <v>0</v>
      </c>
      <c r="F71" s="27">
        <f>F68+F69</f>
        <v>0</v>
      </c>
      <c r="G71" s="27">
        <f t="shared" si="6"/>
        <v>0</v>
      </c>
      <c r="H71" s="27">
        <f t="shared" si="6"/>
        <v>0</v>
      </c>
      <c r="I71" s="27">
        <f t="shared" si="6"/>
        <v>0</v>
      </c>
      <c r="J71" s="27">
        <f t="shared" si="6"/>
        <v>0</v>
      </c>
    </row>
    <row r="72" spans="1:10" s="114" customFormat="1" ht="20.100000000000001" customHeight="1">
      <c r="A72" s="68"/>
      <c r="B72" s="115"/>
      <c r="C72" s="116"/>
      <c r="D72" s="117"/>
      <c r="E72" s="117"/>
      <c r="F72" s="118"/>
      <c r="G72" s="117"/>
      <c r="H72" s="117"/>
      <c r="I72" s="117"/>
      <c r="J72" s="117"/>
    </row>
    <row r="73" spans="1:10" s="6" customFormat="1" ht="20.100000000000001" customHeight="1">
      <c r="A73" s="22"/>
      <c r="B73" s="59"/>
      <c r="C73" s="207"/>
      <c r="D73" s="208"/>
      <c r="E73" s="208"/>
      <c r="F73" s="208"/>
      <c r="G73" s="60"/>
      <c r="H73" s="222"/>
      <c r="I73" s="188"/>
      <c r="J73" s="188"/>
    </row>
    <row r="74" spans="1:10" s="53" customFormat="1">
      <c r="A74" s="3" t="s">
        <v>497</v>
      </c>
      <c r="B74" s="59"/>
      <c r="C74" s="207"/>
      <c r="D74" s="208"/>
      <c r="E74" s="208"/>
      <c r="F74" s="208"/>
      <c r="G74" s="60"/>
      <c r="H74" s="188" t="s">
        <v>434</v>
      </c>
      <c r="I74" s="188"/>
      <c r="J74" s="188"/>
    </row>
    <row r="75" spans="1:10">
      <c r="C75" s="24"/>
    </row>
    <row r="76" spans="1:10">
      <c r="C76" s="24"/>
    </row>
    <row r="77" spans="1:10">
      <c r="C77" s="24"/>
    </row>
    <row r="78" spans="1:10">
      <c r="C78" s="24"/>
    </row>
    <row r="79" spans="1:10">
      <c r="C79" s="24"/>
    </row>
    <row r="80" spans="1:10">
      <c r="C80" s="24"/>
    </row>
    <row r="81" spans="3:3">
      <c r="C81" s="24"/>
    </row>
    <row r="82" spans="3:3">
      <c r="C82" s="24"/>
    </row>
    <row r="83" spans="3:3">
      <c r="C83" s="24"/>
    </row>
    <row r="84" spans="3:3">
      <c r="C84" s="24"/>
    </row>
    <row r="85" spans="3:3">
      <c r="C85" s="24"/>
    </row>
    <row r="86" spans="3:3">
      <c r="C86" s="24"/>
    </row>
    <row r="87" spans="3:3">
      <c r="C87" s="24"/>
    </row>
    <row r="88" spans="3:3">
      <c r="C88" s="24"/>
    </row>
    <row r="89" spans="3:3">
      <c r="C89" s="24"/>
    </row>
    <row r="90" spans="3:3">
      <c r="C90" s="24"/>
    </row>
    <row r="91" spans="3:3">
      <c r="C91" s="24"/>
    </row>
    <row r="92" spans="3:3">
      <c r="C92" s="24"/>
    </row>
    <row r="93" spans="3:3">
      <c r="C93" s="24"/>
    </row>
    <row r="94" spans="3:3">
      <c r="C94" s="24"/>
    </row>
    <row r="95" spans="3:3">
      <c r="C95" s="24"/>
    </row>
    <row r="96" spans="3:3">
      <c r="C96" s="24"/>
    </row>
    <row r="97" spans="3:3">
      <c r="C97" s="24"/>
    </row>
    <row r="98" spans="3:3">
      <c r="C98" s="24"/>
    </row>
    <row r="99" spans="3:3">
      <c r="C99" s="24"/>
    </row>
    <row r="100" spans="3:3">
      <c r="C100" s="24"/>
    </row>
    <row r="101" spans="3:3">
      <c r="C101" s="24"/>
    </row>
  </sheetData>
  <mergeCells count="12">
    <mergeCell ref="C74:F74"/>
    <mergeCell ref="H74:J74"/>
    <mergeCell ref="C73:F73"/>
    <mergeCell ref="H73:J73"/>
    <mergeCell ref="A1:J1"/>
    <mergeCell ref="A3:A4"/>
    <mergeCell ref="B3:B4"/>
    <mergeCell ref="C3:C4"/>
    <mergeCell ref="D3:D4"/>
    <mergeCell ref="E3:E4"/>
    <mergeCell ref="F3:F4"/>
    <mergeCell ref="G3:J3"/>
  </mergeCells>
  <phoneticPr fontId="3" type="noConversion"/>
  <printOptions horizontalCentered="1"/>
  <pageMargins left="0.78740157480314965" right="0.78740157480314965" top="1.1811023622047245" bottom="0.39370078740157483" header="0.78740157480314965" footer="0.51181102362204722"/>
  <pageSetup paperSize="9" scale="70" fitToHeight="5" orientation="landscape" r:id="rId1"/>
  <headerFooter alignWithMargins="0">
    <oddHeader>&amp;RПродовження додатка</oddHeader>
  </headerFooter>
  <rowBreaks count="1" manualBreakCount="1">
    <brk id="37" max="9" man="1"/>
  </rowBreaks>
  <ignoredErrors>
    <ignoredError sqref="F59 F13 F7 F21 F25 F18 F37 F39 F44 F50 F54 F61 F52 F67 H25 F31 F71" formula="1"/>
    <ignoredError sqref="C13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99"/>
    <pageSetUpPr fitToPage="1"/>
  </sheetPr>
  <dimension ref="A1:Q177"/>
  <sheetViews>
    <sheetView view="pageBreakPreview" topLeftCell="A13" zoomScale="70" zoomScaleNormal="70" zoomScaleSheetLayoutView="70" workbookViewId="0">
      <selection activeCell="A15" sqref="A15"/>
    </sheetView>
  </sheetViews>
  <sheetFormatPr defaultRowHeight="15.75"/>
  <cols>
    <col min="1" max="1" width="70.42578125" style="6" customWidth="1"/>
    <col min="2" max="2" width="9.85546875" style="53" customWidth="1"/>
    <col min="3" max="4" width="14.140625" style="53" customWidth="1"/>
    <col min="5" max="5" width="12.7109375" style="53" customWidth="1"/>
    <col min="6" max="8" width="11.85546875" style="6" customWidth="1"/>
    <col min="9" max="9" width="11" style="6" customWidth="1"/>
    <col min="10" max="10" width="9.85546875" style="6" customWidth="1"/>
    <col min="11" max="11" width="9.5703125" style="6" customWidth="1"/>
    <col min="12" max="12" width="9.85546875" style="6" customWidth="1"/>
    <col min="13" max="16384" width="9.140625" style="6"/>
  </cols>
  <sheetData>
    <row r="1" spans="1:17">
      <c r="A1" s="188" t="s">
        <v>166</v>
      </c>
      <c r="B1" s="188"/>
      <c r="C1" s="188"/>
      <c r="D1" s="188"/>
      <c r="E1" s="188"/>
      <c r="F1" s="188"/>
      <c r="G1" s="188"/>
      <c r="H1" s="188"/>
      <c r="I1" s="188"/>
      <c r="J1" s="188"/>
    </row>
    <row r="2" spans="1:17">
      <c r="A2" s="225"/>
      <c r="B2" s="225"/>
      <c r="C2" s="225"/>
      <c r="D2" s="225"/>
      <c r="E2" s="225"/>
      <c r="F2" s="225"/>
      <c r="G2" s="225"/>
      <c r="H2" s="225"/>
      <c r="I2" s="225"/>
      <c r="J2" s="225"/>
    </row>
    <row r="3" spans="1:17" ht="43.5" customHeight="1">
      <c r="A3" s="203" t="s">
        <v>190</v>
      </c>
      <c r="B3" s="204" t="s">
        <v>18</v>
      </c>
      <c r="C3" s="204" t="s">
        <v>32</v>
      </c>
      <c r="D3" s="204" t="s">
        <v>36</v>
      </c>
      <c r="E3" s="215" t="s">
        <v>135</v>
      </c>
      <c r="F3" s="204" t="s">
        <v>22</v>
      </c>
      <c r="G3" s="204" t="s">
        <v>147</v>
      </c>
      <c r="H3" s="204"/>
      <c r="I3" s="204"/>
      <c r="J3" s="204"/>
    </row>
    <row r="4" spans="1:17" ht="56.25" customHeight="1">
      <c r="A4" s="203"/>
      <c r="B4" s="204"/>
      <c r="C4" s="204"/>
      <c r="D4" s="204"/>
      <c r="E4" s="215"/>
      <c r="F4" s="204"/>
      <c r="G4" s="65" t="s">
        <v>148</v>
      </c>
      <c r="H4" s="65" t="s">
        <v>149</v>
      </c>
      <c r="I4" s="65" t="s">
        <v>150</v>
      </c>
      <c r="J4" s="65" t="s">
        <v>71</v>
      </c>
    </row>
    <row r="5" spans="1:17">
      <c r="A5" s="11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  <c r="G5" s="19">
        <v>7</v>
      </c>
      <c r="H5" s="19">
        <v>8</v>
      </c>
      <c r="I5" s="19">
        <v>9</v>
      </c>
      <c r="J5" s="19">
        <v>10</v>
      </c>
    </row>
    <row r="6" spans="1:17" s="1" customFormat="1" ht="42.75" customHeight="1">
      <c r="A6" s="69" t="s">
        <v>82</v>
      </c>
      <c r="B6" s="121">
        <v>4000</v>
      </c>
      <c r="C6" s="30">
        <f>SUM(C7:C12)</f>
        <v>0</v>
      </c>
      <c r="D6" s="30">
        <f>SUM(D7:D12)</f>
        <v>0</v>
      </c>
      <c r="E6" s="30">
        <f>SUM(E7:E12)</f>
        <v>0</v>
      </c>
      <c r="F6" s="30">
        <f>SUM(G6:J6)</f>
        <v>0</v>
      </c>
      <c r="G6" s="30">
        <f>SUM(G7:G12)</f>
        <v>0</v>
      </c>
      <c r="H6" s="30">
        <f>SUM(H7:H12)</f>
        <v>0</v>
      </c>
      <c r="I6" s="30">
        <f>SUM(I7:I12)</f>
        <v>0</v>
      </c>
      <c r="J6" s="30">
        <f>SUM(J7:J12)</f>
        <v>0</v>
      </c>
    </row>
    <row r="7" spans="1:17" ht="20.100000000000001" customHeight="1">
      <c r="A7" s="34" t="s">
        <v>1</v>
      </c>
      <c r="B7" s="122" t="s">
        <v>172</v>
      </c>
      <c r="C7" s="27"/>
      <c r="D7" s="27"/>
      <c r="E7" s="27"/>
      <c r="F7" s="27">
        <f t="shared" ref="F7:F12" si="0">SUM(G7:J7)</f>
        <v>0</v>
      </c>
      <c r="G7" s="27"/>
      <c r="H7" s="27"/>
      <c r="I7" s="27"/>
      <c r="J7" s="27"/>
    </row>
    <row r="8" spans="1:17" ht="20.100000000000001" customHeight="1">
      <c r="A8" s="34" t="s">
        <v>2</v>
      </c>
      <c r="B8" s="121">
        <v>4020</v>
      </c>
      <c r="C8" s="27"/>
      <c r="D8" s="27"/>
      <c r="E8" s="27"/>
      <c r="F8" s="27">
        <f t="shared" si="0"/>
        <v>0</v>
      </c>
      <c r="G8" s="27"/>
      <c r="H8" s="27"/>
      <c r="I8" s="27"/>
      <c r="J8" s="27"/>
      <c r="Q8" s="123"/>
    </row>
    <row r="9" spans="1:17" ht="20.100000000000001" customHeight="1">
      <c r="A9" s="34" t="s">
        <v>31</v>
      </c>
      <c r="B9" s="122">
        <v>4030</v>
      </c>
      <c r="C9" s="27"/>
      <c r="D9" s="27"/>
      <c r="E9" s="27"/>
      <c r="F9" s="27">
        <f t="shared" si="0"/>
        <v>0</v>
      </c>
      <c r="G9" s="27"/>
      <c r="H9" s="27"/>
      <c r="I9" s="27"/>
      <c r="J9" s="27"/>
      <c r="P9" s="123"/>
    </row>
    <row r="10" spans="1:17" ht="20.100000000000001" customHeight="1">
      <c r="A10" s="34" t="s">
        <v>3</v>
      </c>
      <c r="B10" s="121">
        <v>4040</v>
      </c>
      <c r="C10" s="27"/>
      <c r="D10" s="27"/>
      <c r="E10" s="27"/>
      <c r="F10" s="27">
        <f t="shared" si="0"/>
        <v>0</v>
      </c>
      <c r="G10" s="27"/>
      <c r="H10" s="27"/>
      <c r="I10" s="27"/>
      <c r="J10" s="27"/>
    </row>
    <row r="11" spans="1:17" ht="31.5">
      <c r="A11" s="34" t="s">
        <v>67</v>
      </c>
      <c r="B11" s="122">
        <v>4050</v>
      </c>
      <c r="C11" s="27"/>
      <c r="D11" s="27"/>
      <c r="E11" s="27"/>
      <c r="F11" s="27"/>
      <c r="G11" s="27"/>
      <c r="H11" s="27"/>
      <c r="I11" s="27"/>
      <c r="J11" s="27"/>
    </row>
    <row r="12" spans="1:17">
      <c r="A12" s="34" t="s">
        <v>308</v>
      </c>
      <c r="B12" s="124">
        <v>4060</v>
      </c>
      <c r="C12" s="27"/>
      <c r="D12" s="27"/>
      <c r="E12" s="27"/>
      <c r="F12" s="27">
        <f t="shared" si="0"/>
        <v>0</v>
      </c>
      <c r="G12" s="27"/>
      <c r="H12" s="27"/>
      <c r="I12" s="27"/>
      <c r="J12" s="27"/>
    </row>
    <row r="13" spans="1:17" ht="20.100000000000001" customHeight="1">
      <c r="B13" s="6"/>
      <c r="C13" s="6"/>
      <c r="D13" s="6"/>
      <c r="E13" s="6"/>
      <c r="F13" s="125"/>
      <c r="G13" s="125"/>
      <c r="H13" s="125"/>
      <c r="I13" s="125"/>
      <c r="J13" s="125"/>
    </row>
    <row r="14" spans="1:17" ht="20.100000000000001" customHeight="1">
      <c r="B14" s="6"/>
      <c r="C14" s="6"/>
      <c r="D14" s="6"/>
      <c r="E14" s="6"/>
      <c r="F14" s="125"/>
      <c r="G14" s="125"/>
      <c r="H14" s="125"/>
      <c r="I14" s="125"/>
      <c r="J14" s="125"/>
    </row>
    <row r="15" spans="1:17" s="53" customFormat="1">
      <c r="A15" s="3" t="s">
        <v>497</v>
      </c>
      <c r="B15" s="59"/>
      <c r="C15" s="207"/>
      <c r="D15" s="208"/>
      <c r="E15" s="208"/>
      <c r="F15" s="208"/>
      <c r="G15" s="60"/>
      <c r="H15" s="188" t="s">
        <v>434</v>
      </c>
      <c r="I15" s="188"/>
      <c r="J15" s="188"/>
    </row>
    <row r="16" spans="1:17">
      <c r="A16" s="61"/>
    </row>
    <row r="17" spans="1:1">
      <c r="A17" s="61"/>
    </row>
    <row r="18" spans="1:1">
      <c r="A18" s="61"/>
    </row>
    <row r="19" spans="1:1">
      <c r="A19" s="61"/>
    </row>
    <row r="20" spans="1:1">
      <c r="A20" s="61"/>
    </row>
    <row r="21" spans="1:1">
      <c r="A21" s="61"/>
    </row>
    <row r="22" spans="1:1">
      <c r="A22" s="61"/>
    </row>
    <row r="23" spans="1:1">
      <c r="A23" s="61"/>
    </row>
    <row r="24" spans="1:1">
      <c r="A24" s="61"/>
    </row>
    <row r="25" spans="1:1">
      <c r="A25" s="61"/>
    </row>
    <row r="26" spans="1:1">
      <c r="A26" s="61"/>
    </row>
    <row r="27" spans="1:1">
      <c r="A27" s="61"/>
    </row>
    <row r="28" spans="1:1">
      <c r="A28" s="61"/>
    </row>
    <row r="29" spans="1:1">
      <c r="A29" s="61"/>
    </row>
    <row r="30" spans="1:1">
      <c r="A30" s="61"/>
    </row>
    <row r="31" spans="1:1">
      <c r="A31" s="61"/>
    </row>
    <row r="32" spans="1:1">
      <c r="A32" s="61"/>
    </row>
    <row r="33" spans="1:1">
      <c r="A33" s="61"/>
    </row>
    <row r="34" spans="1:1">
      <c r="A34" s="61"/>
    </row>
    <row r="35" spans="1:1">
      <c r="A35" s="61"/>
    </row>
    <row r="36" spans="1:1">
      <c r="A36" s="61"/>
    </row>
    <row r="37" spans="1:1">
      <c r="A37" s="61"/>
    </row>
    <row r="38" spans="1:1">
      <c r="A38" s="61"/>
    </row>
    <row r="39" spans="1:1">
      <c r="A39" s="61"/>
    </row>
    <row r="40" spans="1:1">
      <c r="A40" s="61"/>
    </row>
    <row r="41" spans="1:1">
      <c r="A41" s="61"/>
    </row>
    <row r="42" spans="1:1">
      <c r="A42" s="61"/>
    </row>
    <row r="43" spans="1:1">
      <c r="A43" s="61"/>
    </row>
    <row r="44" spans="1:1">
      <c r="A44" s="61"/>
    </row>
    <row r="45" spans="1:1">
      <c r="A45" s="61"/>
    </row>
    <row r="46" spans="1:1">
      <c r="A46" s="61"/>
    </row>
    <row r="47" spans="1:1">
      <c r="A47" s="61"/>
    </row>
    <row r="48" spans="1:1">
      <c r="A48" s="61"/>
    </row>
    <row r="49" spans="1:1">
      <c r="A49" s="61"/>
    </row>
    <row r="50" spans="1:1">
      <c r="A50" s="61"/>
    </row>
    <row r="51" spans="1:1">
      <c r="A51" s="61"/>
    </row>
    <row r="52" spans="1:1">
      <c r="A52" s="61"/>
    </row>
    <row r="53" spans="1:1">
      <c r="A53" s="61"/>
    </row>
    <row r="54" spans="1:1">
      <c r="A54" s="61"/>
    </row>
    <row r="55" spans="1:1">
      <c r="A55" s="61"/>
    </row>
    <row r="56" spans="1:1">
      <c r="A56" s="61"/>
    </row>
    <row r="57" spans="1:1">
      <c r="A57" s="61"/>
    </row>
    <row r="58" spans="1:1">
      <c r="A58" s="61"/>
    </row>
    <row r="59" spans="1:1">
      <c r="A59" s="61"/>
    </row>
    <row r="60" spans="1:1">
      <c r="A60" s="61"/>
    </row>
    <row r="61" spans="1:1">
      <c r="A61" s="61"/>
    </row>
    <row r="62" spans="1:1">
      <c r="A62" s="61"/>
    </row>
    <row r="63" spans="1:1">
      <c r="A63" s="61"/>
    </row>
    <row r="64" spans="1:1">
      <c r="A64" s="61"/>
    </row>
    <row r="65" spans="1:1">
      <c r="A65" s="61"/>
    </row>
    <row r="66" spans="1:1">
      <c r="A66" s="61"/>
    </row>
    <row r="67" spans="1:1">
      <c r="A67" s="61"/>
    </row>
    <row r="68" spans="1:1">
      <c r="A68" s="61"/>
    </row>
    <row r="69" spans="1:1">
      <c r="A69" s="61"/>
    </row>
    <row r="70" spans="1:1">
      <c r="A70" s="61"/>
    </row>
    <row r="71" spans="1:1">
      <c r="A71" s="61"/>
    </row>
    <row r="72" spans="1:1">
      <c r="A72" s="61"/>
    </row>
    <row r="73" spans="1:1">
      <c r="A73" s="61"/>
    </row>
    <row r="74" spans="1:1">
      <c r="A74" s="61"/>
    </row>
    <row r="75" spans="1:1">
      <c r="A75" s="61"/>
    </row>
    <row r="76" spans="1:1">
      <c r="A76" s="61"/>
    </row>
    <row r="77" spans="1:1">
      <c r="A77" s="61"/>
    </row>
    <row r="78" spans="1:1">
      <c r="A78" s="61"/>
    </row>
    <row r="79" spans="1:1">
      <c r="A79" s="61"/>
    </row>
    <row r="80" spans="1:1">
      <c r="A80" s="61"/>
    </row>
    <row r="81" spans="1:1">
      <c r="A81" s="61"/>
    </row>
    <row r="82" spans="1:1">
      <c r="A82" s="61"/>
    </row>
    <row r="83" spans="1:1">
      <c r="A83" s="61"/>
    </row>
    <row r="84" spans="1:1">
      <c r="A84" s="61"/>
    </row>
    <row r="85" spans="1:1">
      <c r="A85" s="61"/>
    </row>
    <row r="86" spans="1:1">
      <c r="A86" s="61"/>
    </row>
    <row r="87" spans="1:1">
      <c r="A87" s="61"/>
    </row>
    <row r="88" spans="1:1">
      <c r="A88" s="61"/>
    </row>
    <row r="89" spans="1:1">
      <c r="A89" s="61"/>
    </row>
    <row r="90" spans="1:1">
      <c r="A90" s="61"/>
    </row>
    <row r="91" spans="1:1">
      <c r="A91" s="61"/>
    </row>
    <row r="92" spans="1:1">
      <c r="A92" s="61"/>
    </row>
    <row r="93" spans="1:1">
      <c r="A93" s="61"/>
    </row>
    <row r="94" spans="1:1">
      <c r="A94" s="61"/>
    </row>
    <row r="95" spans="1:1">
      <c r="A95" s="61"/>
    </row>
    <row r="96" spans="1:1">
      <c r="A96" s="61"/>
    </row>
    <row r="97" spans="1:1">
      <c r="A97" s="61"/>
    </row>
    <row r="98" spans="1:1">
      <c r="A98" s="61"/>
    </row>
    <row r="99" spans="1:1">
      <c r="A99" s="61"/>
    </row>
    <row r="100" spans="1:1">
      <c r="A100" s="61"/>
    </row>
    <row r="101" spans="1:1">
      <c r="A101" s="61"/>
    </row>
    <row r="102" spans="1:1">
      <c r="A102" s="61"/>
    </row>
    <row r="103" spans="1:1">
      <c r="A103" s="61"/>
    </row>
    <row r="104" spans="1:1">
      <c r="A104" s="61"/>
    </row>
    <row r="105" spans="1:1">
      <c r="A105" s="61"/>
    </row>
    <row r="106" spans="1:1">
      <c r="A106" s="61"/>
    </row>
    <row r="107" spans="1:1">
      <c r="A107" s="61"/>
    </row>
    <row r="108" spans="1:1">
      <c r="A108" s="61"/>
    </row>
    <row r="109" spans="1:1">
      <c r="A109" s="61"/>
    </row>
    <row r="110" spans="1:1">
      <c r="A110" s="61"/>
    </row>
    <row r="111" spans="1:1">
      <c r="A111" s="61"/>
    </row>
    <row r="112" spans="1:1">
      <c r="A112" s="61"/>
    </row>
    <row r="113" spans="1:1">
      <c r="A113" s="61"/>
    </row>
    <row r="114" spans="1:1">
      <c r="A114" s="61"/>
    </row>
    <row r="115" spans="1:1">
      <c r="A115" s="61"/>
    </row>
    <row r="116" spans="1:1">
      <c r="A116" s="61"/>
    </row>
    <row r="117" spans="1:1">
      <c r="A117" s="61"/>
    </row>
    <row r="118" spans="1:1">
      <c r="A118" s="61"/>
    </row>
    <row r="119" spans="1:1">
      <c r="A119" s="61"/>
    </row>
    <row r="120" spans="1:1">
      <c r="A120" s="61"/>
    </row>
    <row r="121" spans="1:1">
      <c r="A121" s="61"/>
    </row>
    <row r="122" spans="1:1">
      <c r="A122" s="61"/>
    </row>
    <row r="123" spans="1:1">
      <c r="A123" s="61"/>
    </row>
    <row r="124" spans="1:1">
      <c r="A124" s="61"/>
    </row>
    <row r="125" spans="1:1">
      <c r="A125" s="61"/>
    </row>
    <row r="126" spans="1:1">
      <c r="A126" s="61"/>
    </row>
    <row r="127" spans="1:1">
      <c r="A127" s="61"/>
    </row>
    <row r="128" spans="1:1">
      <c r="A128" s="61"/>
    </row>
    <row r="129" spans="1:1">
      <c r="A129" s="61"/>
    </row>
    <row r="130" spans="1:1">
      <c r="A130" s="61"/>
    </row>
    <row r="131" spans="1:1">
      <c r="A131" s="61"/>
    </row>
    <row r="132" spans="1:1">
      <c r="A132" s="61"/>
    </row>
    <row r="133" spans="1:1">
      <c r="A133" s="61"/>
    </row>
    <row r="134" spans="1:1">
      <c r="A134" s="61"/>
    </row>
    <row r="135" spans="1:1">
      <c r="A135" s="61"/>
    </row>
    <row r="136" spans="1:1">
      <c r="A136" s="61"/>
    </row>
    <row r="137" spans="1:1">
      <c r="A137" s="61"/>
    </row>
    <row r="138" spans="1:1">
      <c r="A138" s="61"/>
    </row>
    <row r="139" spans="1:1">
      <c r="A139" s="61"/>
    </row>
    <row r="140" spans="1:1">
      <c r="A140" s="61"/>
    </row>
    <row r="141" spans="1:1">
      <c r="A141" s="61"/>
    </row>
    <row r="142" spans="1:1">
      <c r="A142" s="61"/>
    </row>
    <row r="143" spans="1:1">
      <c r="A143" s="61"/>
    </row>
    <row r="144" spans="1:1">
      <c r="A144" s="61"/>
    </row>
    <row r="145" spans="1:1">
      <c r="A145" s="61"/>
    </row>
    <row r="146" spans="1:1">
      <c r="A146" s="61"/>
    </row>
    <row r="147" spans="1:1">
      <c r="A147" s="61"/>
    </row>
    <row r="148" spans="1:1">
      <c r="A148" s="61"/>
    </row>
    <row r="149" spans="1:1">
      <c r="A149" s="61"/>
    </row>
    <row r="150" spans="1:1">
      <c r="A150" s="61"/>
    </row>
    <row r="151" spans="1:1">
      <c r="A151" s="61"/>
    </row>
    <row r="152" spans="1:1">
      <c r="A152" s="61"/>
    </row>
    <row r="153" spans="1:1">
      <c r="A153" s="61"/>
    </row>
    <row r="154" spans="1:1">
      <c r="A154" s="61"/>
    </row>
    <row r="155" spans="1:1">
      <c r="A155" s="61"/>
    </row>
    <row r="156" spans="1:1">
      <c r="A156" s="61"/>
    </row>
    <row r="157" spans="1:1">
      <c r="A157" s="61"/>
    </row>
    <row r="158" spans="1:1">
      <c r="A158" s="61"/>
    </row>
    <row r="159" spans="1:1">
      <c r="A159" s="61"/>
    </row>
    <row r="160" spans="1:1">
      <c r="A160" s="61"/>
    </row>
    <row r="161" spans="1:1">
      <c r="A161" s="61"/>
    </row>
    <row r="162" spans="1:1">
      <c r="A162" s="61"/>
    </row>
    <row r="163" spans="1:1">
      <c r="A163" s="61"/>
    </row>
    <row r="164" spans="1:1">
      <c r="A164" s="61"/>
    </row>
    <row r="165" spans="1:1">
      <c r="A165" s="61"/>
    </row>
    <row r="166" spans="1:1">
      <c r="A166" s="61"/>
    </row>
    <row r="167" spans="1:1">
      <c r="A167" s="61"/>
    </row>
    <row r="168" spans="1:1">
      <c r="A168" s="61"/>
    </row>
    <row r="169" spans="1:1">
      <c r="A169" s="61"/>
    </row>
    <row r="170" spans="1:1">
      <c r="A170" s="61"/>
    </row>
    <row r="171" spans="1:1">
      <c r="A171" s="61"/>
    </row>
    <row r="172" spans="1:1">
      <c r="A172" s="61"/>
    </row>
    <row r="173" spans="1:1">
      <c r="A173" s="61"/>
    </row>
    <row r="174" spans="1:1">
      <c r="A174" s="61"/>
    </row>
    <row r="175" spans="1:1">
      <c r="A175" s="61"/>
    </row>
    <row r="176" spans="1:1">
      <c r="A176" s="61"/>
    </row>
    <row r="177" spans="1:1">
      <c r="A177" s="61"/>
    </row>
  </sheetData>
  <mergeCells count="11">
    <mergeCell ref="C15:F15"/>
    <mergeCell ref="H15:J15"/>
    <mergeCell ref="A3:A4"/>
    <mergeCell ref="A1:J1"/>
    <mergeCell ref="B3:B4"/>
    <mergeCell ref="C3:C4"/>
    <mergeCell ref="D3:D4"/>
    <mergeCell ref="A2:J2"/>
    <mergeCell ref="F3:F4"/>
    <mergeCell ref="G3:J3"/>
    <mergeCell ref="E3:E4"/>
  </mergeCells>
  <phoneticPr fontId="0" type="noConversion"/>
  <printOptions horizontalCentered="1"/>
  <pageMargins left="0.78740157480314965" right="0.78740157480314965" top="1.1811023622047245" bottom="0.39370078740157483" header="0.78740157480314965" footer="0.31496062992125984"/>
  <pageSetup paperSize="9" scale="74" firstPageNumber="9" fitToHeight="5" orientation="landscape" useFirstPageNumber="1" r:id="rId1"/>
  <headerFooter alignWithMargins="0">
    <oddHeader>&amp;RПродовження додатка</oddHeader>
  </headerFooter>
  <ignoredErrors>
    <ignoredError sqref="B7" numberStoredAsText="1"/>
    <ignoredError sqref="F6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3"/>
    <pageSetUpPr fitToPage="1"/>
  </sheetPr>
  <dimension ref="A1:J23"/>
  <sheetViews>
    <sheetView view="pageBreakPreview" zoomScale="60" zoomScaleNormal="55" workbookViewId="0">
      <selection activeCell="A23" sqref="A23"/>
    </sheetView>
  </sheetViews>
  <sheetFormatPr defaultRowHeight="15.75"/>
  <cols>
    <col min="1" max="1" width="71.7109375" style="126" customWidth="1"/>
    <col min="2" max="2" width="11.85546875" style="126" customWidth="1"/>
    <col min="3" max="3" width="17.28515625" style="126" customWidth="1"/>
    <col min="4" max="4" width="15" style="126" customWidth="1"/>
    <col min="5" max="5" width="15.28515625" style="126" customWidth="1"/>
    <col min="6" max="6" width="14.5703125" style="126" customWidth="1"/>
    <col min="7" max="7" width="14.42578125" style="126" customWidth="1"/>
    <col min="8" max="8" width="43.7109375" style="126" customWidth="1"/>
    <col min="9" max="9" width="9.5703125" style="126" customWidth="1"/>
    <col min="10" max="16384" width="9.140625" style="126"/>
  </cols>
  <sheetData>
    <row r="1" spans="1:8" ht="25.5" customHeight="1">
      <c r="A1" s="226" t="s">
        <v>168</v>
      </c>
      <c r="B1" s="226"/>
      <c r="C1" s="226"/>
      <c r="D1" s="226"/>
      <c r="E1" s="226"/>
      <c r="F1" s="226"/>
      <c r="G1" s="226"/>
      <c r="H1" s="226"/>
    </row>
    <row r="2" spans="1:8" ht="45" customHeight="1">
      <c r="A2" s="227" t="s">
        <v>190</v>
      </c>
      <c r="B2" s="227" t="s">
        <v>0</v>
      </c>
      <c r="C2" s="227" t="s">
        <v>97</v>
      </c>
      <c r="D2" s="196" t="s">
        <v>32</v>
      </c>
      <c r="E2" s="196" t="s">
        <v>36</v>
      </c>
      <c r="F2" s="194" t="s">
        <v>135</v>
      </c>
      <c r="G2" s="196" t="s">
        <v>120</v>
      </c>
      <c r="H2" s="227" t="s">
        <v>98</v>
      </c>
    </row>
    <row r="3" spans="1:8" ht="33.75" customHeight="1">
      <c r="A3" s="228"/>
      <c r="B3" s="228"/>
      <c r="C3" s="228"/>
      <c r="D3" s="197"/>
      <c r="E3" s="197"/>
      <c r="F3" s="195"/>
      <c r="G3" s="197"/>
      <c r="H3" s="228"/>
    </row>
    <row r="4" spans="1:8" ht="18" customHeight="1">
      <c r="A4" s="127">
        <v>1</v>
      </c>
      <c r="B4" s="127">
        <v>2</v>
      </c>
      <c r="C4" s="127">
        <v>3</v>
      </c>
      <c r="D4" s="127">
        <v>4</v>
      </c>
      <c r="E4" s="127">
        <v>5</v>
      </c>
      <c r="F4" s="127">
        <v>6</v>
      </c>
      <c r="G4" s="127">
        <v>7</v>
      </c>
      <c r="H4" s="127">
        <v>8</v>
      </c>
    </row>
    <row r="5" spans="1:8" ht="20.100000000000001" customHeight="1">
      <c r="A5" s="128" t="s">
        <v>144</v>
      </c>
      <c r="B5" s="128"/>
      <c r="C5" s="127"/>
      <c r="D5" s="127"/>
      <c r="E5" s="127"/>
      <c r="F5" s="127"/>
      <c r="G5" s="127"/>
      <c r="H5" s="127"/>
    </row>
    <row r="6" spans="1:8" ht="47.25">
      <c r="A6" s="34" t="s">
        <v>383</v>
      </c>
      <c r="B6" s="19">
        <v>5000</v>
      </c>
      <c r="C6" s="129" t="s">
        <v>219</v>
      </c>
      <c r="D6" s="130"/>
      <c r="E6" s="130">
        <v>4.2</v>
      </c>
      <c r="F6" s="130"/>
      <c r="G6" s="130">
        <f>('Осн. фін. пок.'!F42/'Осн. фін. пок.'!F40)*100</f>
        <v>6.8831216925873102</v>
      </c>
      <c r="H6" s="131"/>
    </row>
    <row r="7" spans="1:8" ht="47.25">
      <c r="A7" s="34" t="s">
        <v>384</v>
      </c>
      <c r="B7" s="19">
        <v>5010</v>
      </c>
      <c r="C7" s="129" t="s">
        <v>219</v>
      </c>
      <c r="D7" s="130"/>
      <c r="E7" s="130"/>
      <c r="F7" s="130"/>
      <c r="G7" s="130">
        <f>('Осн. фін. пок.'!F48/'Осн. фін. пок.'!F40)*100</f>
        <v>0</v>
      </c>
      <c r="H7" s="131"/>
    </row>
    <row r="8" spans="1:8" ht="47.25">
      <c r="A8" s="132" t="s">
        <v>386</v>
      </c>
      <c r="B8" s="19">
        <v>5020</v>
      </c>
      <c r="C8" s="129" t="s">
        <v>219</v>
      </c>
      <c r="D8" s="130"/>
      <c r="E8" s="130"/>
      <c r="F8" s="130"/>
      <c r="G8" s="130"/>
      <c r="H8" s="131" t="s">
        <v>220</v>
      </c>
    </row>
    <row r="9" spans="1:8" ht="47.25">
      <c r="A9" s="132" t="s">
        <v>387</v>
      </c>
      <c r="B9" s="19">
        <v>5030</v>
      </c>
      <c r="C9" s="129" t="s">
        <v>219</v>
      </c>
      <c r="D9" s="130"/>
      <c r="E9" s="130"/>
      <c r="F9" s="130"/>
      <c r="G9" s="130"/>
      <c r="H9" s="131"/>
    </row>
    <row r="10" spans="1:8" ht="53.25" customHeight="1">
      <c r="A10" s="132" t="s">
        <v>385</v>
      </c>
      <c r="B10" s="19">
        <v>5040</v>
      </c>
      <c r="C10" s="129" t="s">
        <v>219</v>
      </c>
      <c r="D10" s="130"/>
      <c r="E10" s="130"/>
      <c r="F10" s="130"/>
      <c r="G10" s="130">
        <f>('Осн. фін. пок.'!F61/'Осн. фін. пок.'!F40)*100</f>
        <v>0</v>
      </c>
      <c r="H10" s="131" t="s">
        <v>221</v>
      </c>
    </row>
    <row r="11" spans="1:8">
      <c r="A11" s="128" t="s">
        <v>146</v>
      </c>
      <c r="B11" s="19"/>
      <c r="C11" s="133"/>
      <c r="D11" s="130"/>
      <c r="E11" s="130"/>
      <c r="F11" s="130"/>
      <c r="G11" s="130"/>
      <c r="H11" s="131"/>
    </row>
    <row r="12" spans="1:8" ht="47.25">
      <c r="A12" s="134" t="s">
        <v>346</v>
      </c>
      <c r="B12" s="19">
        <v>5100</v>
      </c>
      <c r="C12" s="129"/>
      <c r="D12" s="130"/>
      <c r="E12" s="130"/>
      <c r="F12" s="130"/>
      <c r="G12" s="130" t="e">
        <f>('Осн. фін. пок.'!F103+'Осн. фін. пок.'!F104)/'Осн. фін. пок.'!F48</f>
        <v>#DIV/0!</v>
      </c>
      <c r="H12" s="131"/>
    </row>
    <row r="13" spans="1:8" ht="63">
      <c r="A13" s="134" t="s">
        <v>373</v>
      </c>
      <c r="B13" s="19">
        <v>5110</v>
      </c>
      <c r="C13" s="129" t="s">
        <v>142</v>
      </c>
      <c r="D13" s="130"/>
      <c r="E13" s="130"/>
      <c r="F13" s="130"/>
      <c r="G13" s="130"/>
      <c r="H13" s="131" t="s">
        <v>222</v>
      </c>
    </row>
    <row r="14" spans="1:8" ht="78.75">
      <c r="A14" s="134" t="s">
        <v>374</v>
      </c>
      <c r="B14" s="19">
        <v>5120</v>
      </c>
      <c r="C14" s="129" t="s">
        <v>142</v>
      </c>
      <c r="D14" s="130"/>
      <c r="E14" s="130"/>
      <c r="F14" s="130"/>
      <c r="G14" s="130"/>
      <c r="H14" s="131" t="s">
        <v>224</v>
      </c>
    </row>
    <row r="15" spans="1:8">
      <c r="A15" s="128" t="s">
        <v>145</v>
      </c>
      <c r="B15" s="19"/>
      <c r="C15" s="129"/>
      <c r="D15" s="130"/>
      <c r="E15" s="130"/>
      <c r="F15" s="130"/>
      <c r="G15" s="130"/>
      <c r="H15" s="131"/>
    </row>
    <row r="16" spans="1:8" ht="31.5">
      <c r="A16" s="134" t="s">
        <v>375</v>
      </c>
      <c r="B16" s="19">
        <v>5200</v>
      </c>
      <c r="C16" s="129"/>
      <c r="D16" s="130"/>
      <c r="E16" s="130"/>
      <c r="F16" s="130"/>
      <c r="G16" s="130" t="e">
        <f>'IV. Кап. інвестиції'!F6/'I. Фін результат'!F96</f>
        <v>#DIV/0!</v>
      </c>
      <c r="H16" s="131"/>
    </row>
    <row r="17" spans="1:10" ht="72" customHeight="1">
      <c r="A17" s="134" t="s">
        <v>376</v>
      </c>
      <c r="B17" s="19">
        <v>5210</v>
      </c>
      <c r="C17" s="129"/>
      <c r="D17" s="130"/>
      <c r="E17" s="130"/>
      <c r="F17" s="130"/>
      <c r="G17" s="130">
        <f>'Осн. фін. пок.'!F88/'Осн. фін. пок.'!F40</f>
        <v>0</v>
      </c>
      <c r="H17" s="131"/>
    </row>
    <row r="18" spans="1:10" ht="47.25">
      <c r="A18" s="134" t="s">
        <v>377</v>
      </c>
      <c r="B18" s="19">
        <v>5220</v>
      </c>
      <c r="C18" s="129" t="s">
        <v>309</v>
      </c>
      <c r="D18" s="130"/>
      <c r="E18" s="130"/>
      <c r="F18" s="130"/>
      <c r="G18" s="130"/>
      <c r="H18" s="131" t="s">
        <v>223</v>
      </c>
    </row>
    <row r="19" spans="1:10">
      <c r="A19" s="128" t="s">
        <v>196</v>
      </c>
      <c r="B19" s="19"/>
      <c r="C19" s="129"/>
      <c r="D19" s="130"/>
      <c r="E19" s="130"/>
      <c r="F19" s="130"/>
      <c r="G19" s="130"/>
      <c r="H19" s="131"/>
    </row>
    <row r="20" spans="1:10" ht="68.25" customHeight="1">
      <c r="A20" s="132" t="s">
        <v>229</v>
      </c>
      <c r="B20" s="19">
        <v>5300</v>
      </c>
      <c r="C20" s="129"/>
      <c r="D20" s="130"/>
      <c r="E20" s="130"/>
      <c r="F20" s="130"/>
      <c r="G20" s="130"/>
      <c r="H20" s="131"/>
    </row>
    <row r="22" spans="1:10" s="6" customFormat="1" ht="20.100000000000001" customHeight="1">
      <c r="A22" s="22"/>
      <c r="B22" s="59"/>
      <c r="C22" s="207"/>
      <c r="D22" s="208"/>
      <c r="E22" s="208"/>
      <c r="F22" s="208"/>
      <c r="G22" s="60"/>
      <c r="H22" s="222"/>
      <c r="I22" s="188"/>
      <c r="J22" s="188"/>
    </row>
    <row r="23" spans="1:10" s="53" customFormat="1">
      <c r="A23" s="3" t="s">
        <v>497</v>
      </c>
      <c r="B23" s="59"/>
      <c r="C23" s="207"/>
      <c r="D23" s="208"/>
      <c r="E23" s="208"/>
      <c r="F23" s="208"/>
      <c r="G23" s="60"/>
      <c r="H23" s="188" t="s">
        <v>434</v>
      </c>
      <c r="I23" s="188"/>
      <c r="J23" s="188"/>
    </row>
  </sheetData>
  <mergeCells count="13">
    <mergeCell ref="C22:F22"/>
    <mergeCell ref="H22:J22"/>
    <mergeCell ref="C23:F23"/>
    <mergeCell ref="H23:J23"/>
    <mergeCell ref="A1:H1"/>
    <mergeCell ref="H2:H3"/>
    <mergeCell ref="A2:A3"/>
    <mergeCell ref="B2:B3"/>
    <mergeCell ref="C2:C3"/>
    <mergeCell ref="D2:D3"/>
    <mergeCell ref="E2:E3"/>
    <mergeCell ref="F2:F3"/>
    <mergeCell ref="G2:G3"/>
  </mergeCells>
  <phoneticPr fontId="3" type="noConversion"/>
  <printOptions horizontalCentered="1"/>
  <pageMargins left="0.78740157480314965" right="0.78740157480314965" top="1.1811023622047245" bottom="0.39370078740157483" header="0.78740157480314965" footer="0.31496062992125984"/>
  <pageSetup paperSize="9" scale="64" fitToHeight="4" orientation="landscape" r:id="rId1"/>
  <headerFooter alignWithMargins="0">
    <oddHeader>&amp;RПродовження додатка</oddHeader>
  </headerFooter>
  <ignoredErrors>
    <ignoredError sqref="G16:G17 G12 G10 G6:G7 G15 G11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3"/>
  </sheetPr>
  <dimension ref="A1:O108"/>
  <sheetViews>
    <sheetView view="pageBreakPreview" zoomScale="55" zoomScaleNormal="60" zoomScaleSheetLayoutView="55" workbookViewId="0">
      <selection activeCell="F19" sqref="F19:G19"/>
    </sheetView>
  </sheetViews>
  <sheetFormatPr defaultRowHeight="18.75"/>
  <cols>
    <col min="1" max="1" width="44.85546875" style="97" customWidth="1"/>
    <col min="2" max="2" width="13.5703125" style="139" customWidth="1"/>
    <col min="3" max="3" width="12.7109375" style="97" customWidth="1"/>
    <col min="4" max="4" width="16.140625" style="97" customWidth="1"/>
    <col min="5" max="5" width="8.140625" style="97" customWidth="1"/>
    <col min="6" max="6" width="16.5703125" style="97" customWidth="1"/>
    <col min="7" max="7" width="15.28515625" style="97" customWidth="1"/>
    <col min="8" max="8" width="16.5703125" style="97" customWidth="1"/>
    <col min="9" max="9" width="18.42578125" style="97" customWidth="1"/>
    <col min="10" max="10" width="16.42578125" style="97" customWidth="1"/>
    <col min="11" max="11" width="16.5703125" style="97" customWidth="1"/>
    <col min="12" max="12" width="16.85546875" style="97" customWidth="1"/>
    <col min="13" max="13" width="18.140625" style="97" customWidth="1"/>
    <col min="14" max="14" width="19.28515625" style="97" customWidth="1"/>
    <col min="15" max="15" width="19.5703125" style="97" customWidth="1"/>
    <col min="16" max="16384" width="9.140625" style="97"/>
  </cols>
  <sheetData>
    <row r="1" spans="1:15">
      <c r="A1" s="229" t="s">
        <v>112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</row>
    <row r="2" spans="1:15">
      <c r="A2" s="229" t="s">
        <v>514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</row>
    <row r="3" spans="1:15">
      <c r="A3" s="230" t="s">
        <v>406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</row>
    <row r="4" spans="1:15" ht="20.100000000000001" customHeight="1">
      <c r="A4" s="239"/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</row>
    <row r="5" spans="1:15" ht="21.95" customHeight="1">
      <c r="A5" s="232" t="s">
        <v>310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</row>
    <row r="6" spans="1:15" ht="10.5" customHeight="1">
      <c r="A6" s="135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</row>
    <row r="7" spans="1:15" ht="171" customHeight="1">
      <c r="A7" s="240" t="s">
        <v>520</v>
      </c>
      <c r="B7" s="240"/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</row>
    <row r="8" spans="1:15" ht="10.5" customHeight="1">
      <c r="A8" s="136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</row>
    <row r="9" spans="1:15" s="103" customFormat="1" ht="40.5" customHeight="1">
      <c r="A9" s="233" t="s">
        <v>190</v>
      </c>
      <c r="B9" s="233"/>
      <c r="C9" s="233"/>
      <c r="D9" s="231" t="s">
        <v>32</v>
      </c>
      <c r="E9" s="231"/>
      <c r="F9" s="231" t="s">
        <v>327</v>
      </c>
      <c r="G9" s="231"/>
      <c r="H9" s="231" t="s">
        <v>135</v>
      </c>
      <c r="I9" s="231"/>
      <c r="J9" s="231" t="s">
        <v>120</v>
      </c>
      <c r="K9" s="231"/>
      <c r="L9" s="231" t="s">
        <v>347</v>
      </c>
      <c r="M9" s="231"/>
      <c r="N9" s="231" t="s">
        <v>197</v>
      </c>
      <c r="O9" s="231"/>
    </row>
    <row r="10" spans="1:15" s="103" customFormat="1" ht="18" customHeight="1">
      <c r="A10" s="233">
        <v>1</v>
      </c>
      <c r="B10" s="233"/>
      <c r="C10" s="233"/>
      <c r="D10" s="231">
        <v>2</v>
      </c>
      <c r="E10" s="231"/>
      <c r="F10" s="231">
        <v>3</v>
      </c>
      <c r="G10" s="231"/>
      <c r="H10" s="231">
        <v>4</v>
      </c>
      <c r="I10" s="231"/>
      <c r="J10" s="231">
        <v>5</v>
      </c>
      <c r="K10" s="231"/>
      <c r="L10" s="231">
        <v>6</v>
      </c>
      <c r="M10" s="231"/>
      <c r="N10" s="231">
        <v>7</v>
      </c>
      <c r="O10" s="231"/>
    </row>
    <row r="11" spans="1:15" s="103" customFormat="1" ht="60" customHeight="1">
      <c r="A11" s="236" t="s">
        <v>318</v>
      </c>
      <c r="B11" s="237"/>
      <c r="C11" s="238"/>
      <c r="D11" s="234">
        <f>SUM(D12:D13)</f>
        <v>682.25</v>
      </c>
      <c r="E11" s="235"/>
      <c r="F11" s="241">
        <v>682.25</v>
      </c>
      <c r="G11" s="242"/>
      <c r="H11" s="241">
        <v>682.25</v>
      </c>
      <c r="I11" s="242"/>
      <c r="J11" s="243">
        <f>SUM(J12:J13)</f>
        <v>654</v>
      </c>
      <c r="K11" s="244"/>
      <c r="L11" s="241"/>
      <c r="M11" s="242"/>
      <c r="N11" s="241"/>
      <c r="O11" s="242"/>
    </row>
    <row r="12" spans="1:15" s="103" customFormat="1" ht="20.100000000000001" customHeight="1">
      <c r="A12" s="247" t="s">
        <v>198</v>
      </c>
      <c r="B12" s="248"/>
      <c r="C12" s="249"/>
      <c r="D12" s="245">
        <v>35.5</v>
      </c>
      <c r="E12" s="246"/>
      <c r="F12" s="250">
        <v>29.5</v>
      </c>
      <c r="G12" s="251"/>
      <c r="H12" s="250">
        <v>29.5</v>
      </c>
      <c r="I12" s="251"/>
      <c r="J12" s="250">
        <v>29</v>
      </c>
      <c r="K12" s="251"/>
      <c r="L12" s="252"/>
      <c r="M12" s="253"/>
      <c r="N12" s="252"/>
      <c r="O12" s="253"/>
    </row>
    <row r="13" spans="1:15" s="103" customFormat="1" ht="20.100000000000001" customHeight="1">
      <c r="A13" s="247" t="s">
        <v>189</v>
      </c>
      <c r="B13" s="248"/>
      <c r="C13" s="249"/>
      <c r="D13" s="245">
        <v>646.75</v>
      </c>
      <c r="E13" s="246"/>
      <c r="F13" s="250">
        <v>652.75</v>
      </c>
      <c r="G13" s="251"/>
      <c r="H13" s="250">
        <v>652.75</v>
      </c>
      <c r="I13" s="251"/>
      <c r="J13" s="250">
        <v>625</v>
      </c>
      <c r="K13" s="251"/>
      <c r="L13" s="252"/>
      <c r="M13" s="253"/>
      <c r="N13" s="252"/>
      <c r="O13" s="253"/>
    </row>
    <row r="14" spans="1:15" s="103" customFormat="1">
      <c r="A14" s="236" t="s">
        <v>378</v>
      </c>
      <c r="B14" s="237"/>
      <c r="C14" s="238"/>
      <c r="D14" s="241">
        <f>SUM(D15:D16)</f>
        <v>83270.3</v>
      </c>
      <c r="E14" s="242"/>
      <c r="F14" s="241">
        <v>112623</v>
      </c>
      <c r="G14" s="242"/>
      <c r="H14" s="241">
        <v>112623</v>
      </c>
      <c r="I14" s="242"/>
      <c r="J14" s="256">
        <f>SUM(J15:J16)</f>
        <v>126271.74</v>
      </c>
      <c r="K14" s="257"/>
      <c r="L14" s="241"/>
      <c r="M14" s="242"/>
      <c r="N14" s="241"/>
      <c r="O14" s="242"/>
    </row>
    <row r="15" spans="1:15" s="103" customFormat="1" ht="20.100000000000001" customHeight="1">
      <c r="A15" s="247" t="s">
        <v>198</v>
      </c>
      <c r="B15" s="248"/>
      <c r="C15" s="249"/>
      <c r="D15" s="252">
        <v>6777.3</v>
      </c>
      <c r="E15" s="253"/>
      <c r="F15" s="254">
        <v>11427.4</v>
      </c>
      <c r="G15" s="255"/>
      <c r="H15" s="254">
        <v>11427.4</v>
      </c>
      <c r="I15" s="255"/>
      <c r="J15" s="259">
        <v>11301.64</v>
      </c>
      <c r="K15" s="260"/>
      <c r="L15" s="252"/>
      <c r="M15" s="253"/>
      <c r="N15" s="252"/>
      <c r="O15" s="253"/>
    </row>
    <row r="16" spans="1:15" s="103" customFormat="1" ht="20.100000000000001" customHeight="1">
      <c r="A16" s="247" t="s">
        <v>189</v>
      </c>
      <c r="B16" s="248"/>
      <c r="C16" s="249"/>
      <c r="D16" s="252">
        <v>76493</v>
      </c>
      <c r="E16" s="253"/>
      <c r="F16" s="254">
        <v>101195.6</v>
      </c>
      <c r="G16" s="255"/>
      <c r="H16" s="254">
        <v>101195.6</v>
      </c>
      <c r="I16" s="255"/>
      <c r="J16" s="259">
        <v>114970.1</v>
      </c>
      <c r="K16" s="260"/>
      <c r="L16" s="252"/>
      <c r="M16" s="253"/>
      <c r="N16" s="252"/>
      <c r="O16" s="253"/>
    </row>
    <row r="17" spans="1:15" s="103" customFormat="1" ht="20.100000000000001" customHeight="1">
      <c r="A17" s="236" t="s">
        <v>379</v>
      </c>
      <c r="B17" s="237"/>
      <c r="C17" s="238"/>
      <c r="D17" s="241">
        <f>+D18+D19</f>
        <v>83270.3</v>
      </c>
      <c r="E17" s="242"/>
      <c r="F17" s="241">
        <v>112623</v>
      </c>
      <c r="G17" s="242"/>
      <c r="H17" s="241">
        <v>112623</v>
      </c>
      <c r="I17" s="242"/>
      <c r="J17" s="241">
        <f t="shared" ref="J17" si="0">+J18+J19</f>
        <v>126271.74</v>
      </c>
      <c r="K17" s="242"/>
      <c r="L17" s="241"/>
      <c r="M17" s="242"/>
      <c r="N17" s="241"/>
      <c r="O17" s="242"/>
    </row>
    <row r="18" spans="1:15" s="103" customFormat="1" ht="20.100000000000001" customHeight="1">
      <c r="A18" s="247" t="s">
        <v>198</v>
      </c>
      <c r="B18" s="248"/>
      <c r="C18" s="249"/>
      <c r="D18" s="252">
        <f>D15</f>
        <v>6777.3</v>
      </c>
      <c r="E18" s="253"/>
      <c r="F18" s="254">
        <v>11427.4</v>
      </c>
      <c r="G18" s="255"/>
      <c r="H18" s="254">
        <v>11427.4</v>
      </c>
      <c r="I18" s="255"/>
      <c r="J18" s="259">
        <f>J15</f>
        <v>11301.64</v>
      </c>
      <c r="K18" s="260"/>
      <c r="L18" s="252"/>
      <c r="M18" s="253"/>
      <c r="N18" s="252"/>
      <c r="O18" s="253"/>
    </row>
    <row r="19" spans="1:15" s="103" customFormat="1" ht="19.5" customHeight="1">
      <c r="A19" s="247" t="s">
        <v>189</v>
      </c>
      <c r="B19" s="248"/>
      <c r="C19" s="249"/>
      <c r="D19" s="252">
        <f>D16</f>
        <v>76493</v>
      </c>
      <c r="E19" s="253"/>
      <c r="F19" s="259">
        <v>101195.6</v>
      </c>
      <c r="G19" s="260"/>
      <c r="H19" s="259">
        <v>101195.6</v>
      </c>
      <c r="I19" s="260"/>
      <c r="J19" s="259">
        <f>J16</f>
        <v>114970.1</v>
      </c>
      <c r="K19" s="260"/>
      <c r="L19" s="252"/>
      <c r="M19" s="253"/>
      <c r="N19" s="252"/>
      <c r="O19" s="253"/>
    </row>
    <row r="20" spans="1:15" s="103" customFormat="1" ht="39" customHeight="1">
      <c r="A20" s="236" t="s">
        <v>364</v>
      </c>
      <c r="B20" s="237"/>
      <c r="C20" s="238"/>
      <c r="D20" s="234">
        <f>(D17/D11)/12*1000</f>
        <v>10171.03945279101</v>
      </c>
      <c r="E20" s="235"/>
      <c r="F20" s="241">
        <v>13756.320996702088</v>
      </c>
      <c r="G20" s="242"/>
      <c r="H20" s="241">
        <v>13756.320996702088</v>
      </c>
      <c r="I20" s="242"/>
      <c r="J20" s="234">
        <f>(J17/J11)/12*1000</f>
        <v>16089.671253822629</v>
      </c>
      <c r="K20" s="235"/>
      <c r="L20" s="241"/>
      <c r="M20" s="242"/>
      <c r="N20" s="241"/>
      <c r="O20" s="242"/>
    </row>
    <row r="21" spans="1:15" s="103" customFormat="1" ht="20.100000000000001" hidden="1" customHeight="1">
      <c r="A21" s="247" t="s">
        <v>411</v>
      </c>
      <c r="B21" s="248"/>
      <c r="C21" s="249"/>
      <c r="D21" s="252"/>
      <c r="E21" s="253"/>
      <c r="F21" s="252"/>
      <c r="G21" s="253"/>
      <c r="H21" s="252"/>
      <c r="I21" s="253"/>
      <c r="J21" s="245" t="e">
        <f>(#REF!/#REF!)/12*1000</f>
        <v>#REF!</v>
      </c>
      <c r="K21" s="246"/>
      <c r="L21" s="252"/>
      <c r="M21" s="253"/>
      <c r="N21" s="252"/>
      <c r="O21" s="253"/>
    </row>
    <row r="22" spans="1:15" s="103" customFormat="1" ht="20.100000000000001" customHeight="1">
      <c r="A22" s="247" t="s">
        <v>198</v>
      </c>
      <c r="B22" s="248"/>
      <c r="C22" s="249"/>
      <c r="D22" s="245">
        <f>(D18/D12)/12*1000</f>
        <v>15909.154929577466</v>
      </c>
      <c r="E22" s="246"/>
      <c r="F22" s="252">
        <v>32280.790960451974</v>
      </c>
      <c r="G22" s="253"/>
      <c r="H22" s="252">
        <v>32280.790960451974</v>
      </c>
      <c r="I22" s="253"/>
      <c r="J22" s="245">
        <f>(J18/J12)/12*1000</f>
        <v>32475.977011494251</v>
      </c>
      <c r="K22" s="246"/>
      <c r="L22" s="252"/>
      <c r="M22" s="253"/>
      <c r="N22" s="252"/>
      <c r="O22" s="253"/>
    </row>
    <row r="23" spans="1:15" s="103" customFormat="1" ht="20.25" customHeight="1">
      <c r="A23" s="247" t="s">
        <v>189</v>
      </c>
      <c r="B23" s="248"/>
      <c r="C23" s="249"/>
      <c r="D23" s="245">
        <f>(D19/D13)/12*1000</f>
        <v>9856.0752480350475</v>
      </c>
      <c r="E23" s="246"/>
      <c r="F23" s="252">
        <v>12919.136984552535</v>
      </c>
      <c r="G23" s="253"/>
      <c r="H23" s="252">
        <v>12919.136984552535</v>
      </c>
      <c r="I23" s="253"/>
      <c r="J23" s="245">
        <f>(J19/J13)/12*1000</f>
        <v>15329.346666666668</v>
      </c>
      <c r="K23" s="246"/>
      <c r="L23" s="252"/>
      <c r="M23" s="253"/>
      <c r="N23" s="252"/>
      <c r="O23" s="253"/>
    </row>
    <row r="24" spans="1:15" ht="10.5" customHeight="1">
      <c r="A24" s="137"/>
      <c r="B24" s="137"/>
      <c r="C24" s="137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</row>
    <row r="25" spans="1:15" ht="20.100000000000001" customHeight="1">
      <c r="A25" s="293" t="s">
        <v>319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  <c r="O25" s="293"/>
    </row>
    <row r="26" spans="1:15" ht="15" customHeight="1">
      <c r="A26" s="138"/>
      <c r="B26" s="138"/>
      <c r="C26" s="138"/>
      <c r="D26" s="138"/>
      <c r="E26" s="138"/>
      <c r="F26" s="138"/>
      <c r="G26" s="138"/>
      <c r="H26" s="138"/>
      <c r="I26" s="138"/>
    </row>
    <row r="27" spans="1:15" ht="21.95" customHeight="1">
      <c r="A27" s="232" t="s">
        <v>208</v>
      </c>
      <c r="B27" s="232"/>
      <c r="C27" s="232"/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</row>
    <row r="28" spans="1:15" ht="10.5" customHeight="1"/>
    <row r="29" spans="1:15" ht="60" customHeight="1">
      <c r="A29" s="140" t="s">
        <v>121</v>
      </c>
      <c r="B29" s="268" t="s">
        <v>209</v>
      </c>
      <c r="C29" s="269"/>
      <c r="D29" s="269"/>
      <c r="E29" s="269"/>
      <c r="F29" s="233" t="s">
        <v>85</v>
      </c>
      <c r="G29" s="233"/>
      <c r="H29" s="233"/>
      <c r="I29" s="233"/>
      <c r="J29" s="233"/>
      <c r="K29" s="233"/>
      <c r="L29" s="233"/>
      <c r="M29" s="233"/>
      <c r="N29" s="233"/>
      <c r="O29" s="233"/>
    </row>
    <row r="30" spans="1:15" ht="18" customHeight="1">
      <c r="A30" s="140">
        <v>1</v>
      </c>
      <c r="B30" s="268">
        <v>2</v>
      </c>
      <c r="C30" s="269"/>
      <c r="D30" s="269"/>
      <c r="E30" s="269"/>
      <c r="F30" s="233">
        <v>3</v>
      </c>
      <c r="G30" s="233"/>
      <c r="H30" s="233"/>
      <c r="I30" s="233"/>
      <c r="J30" s="233"/>
      <c r="K30" s="233"/>
      <c r="L30" s="233"/>
      <c r="M30" s="233"/>
      <c r="N30" s="233"/>
      <c r="O30" s="233"/>
    </row>
    <row r="31" spans="1:15" ht="20.100000000000001" customHeight="1">
      <c r="A31" s="141"/>
      <c r="B31" s="263"/>
      <c r="C31" s="264"/>
      <c r="D31" s="264"/>
      <c r="E31" s="264"/>
      <c r="F31" s="258"/>
      <c r="G31" s="258"/>
      <c r="H31" s="258"/>
      <c r="I31" s="258"/>
      <c r="J31" s="258"/>
      <c r="K31" s="258"/>
      <c r="L31" s="258"/>
      <c r="M31" s="258"/>
      <c r="N31" s="258"/>
      <c r="O31" s="258"/>
    </row>
    <row r="32" spans="1:15" ht="20.100000000000001" customHeight="1">
      <c r="A32" s="141"/>
      <c r="B32" s="263"/>
      <c r="C32" s="264"/>
      <c r="D32" s="264"/>
      <c r="E32" s="264"/>
      <c r="F32" s="258"/>
      <c r="G32" s="258"/>
      <c r="H32" s="258"/>
      <c r="I32" s="258"/>
      <c r="J32" s="258"/>
      <c r="K32" s="258"/>
      <c r="L32" s="258"/>
      <c r="M32" s="258"/>
      <c r="N32" s="258"/>
      <c r="O32" s="258"/>
    </row>
    <row r="33" spans="1:15" ht="20.100000000000001" customHeight="1">
      <c r="A33" s="141"/>
      <c r="B33" s="263"/>
      <c r="C33" s="264"/>
      <c r="D33" s="264"/>
      <c r="E33" s="264"/>
      <c r="F33" s="258"/>
      <c r="G33" s="258"/>
      <c r="H33" s="258"/>
      <c r="I33" s="258"/>
      <c r="J33" s="258"/>
      <c r="K33" s="258"/>
      <c r="L33" s="258"/>
      <c r="M33" s="258"/>
      <c r="N33" s="258"/>
      <c r="O33" s="258"/>
    </row>
    <row r="34" spans="1:15" ht="20.100000000000001" customHeight="1">
      <c r="A34" s="141"/>
      <c r="B34" s="263"/>
      <c r="C34" s="264"/>
      <c r="D34" s="264"/>
      <c r="E34" s="264"/>
      <c r="F34" s="258"/>
      <c r="G34" s="258"/>
      <c r="H34" s="258"/>
      <c r="I34" s="258"/>
      <c r="J34" s="258"/>
      <c r="K34" s="258"/>
      <c r="L34" s="258"/>
      <c r="M34" s="258"/>
      <c r="N34" s="258"/>
      <c r="O34" s="258"/>
    </row>
    <row r="35" spans="1:15" ht="20.100000000000001" customHeight="1">
      <c r="A35" s="141"/>
      <c r="B35" s="263"/>
      <c r="C35" s="264"/>
      <c r="D35" s="264"/>
      <c r="E35" s="264"/>
      <c r="F35" s="258"/>
      <c r="G35" s="258"/>
      <c r="H35" s="258"/>
      <c r="I35" s="258"/>
      <c r="J35" s="258"/>
      <c r="K35" s="258"/>
      <c r="L35" s="258"/>
      <c r="M35" s="258"/>
      <c r="N35" s="258"/>
      <c r="O35" s="258"/>
    </row>
    <row r="36" spans="1:15" ht="20.100000000000001" customHeight="1">
      <c r="A36" s="141"/>
      <c r="B36" s="263"/>
      <c r="C36" s="264"/>
      <c r="D36" s="264"/>
      <c r="E36" s="264"/>
      <c r="F36" s="258"/>
      <c r="G36" s="258"/>
      <c r="H36" s="258"/>
      <c r="I36" s="258"/>
      <c r="J36" s="258"/>
      <c r="K36" s="258"/>
      <c r="L36" s="258"/>
      <c r="M36" s="258"/>
      <c r="N36" s="258"/>
      <c r="O36" s="258"/>
    </row>
    <row r="37" spans="1:15" ht="20.100000000000001" customHeight="1">
      <c r="A37" s="141"/>
      <c r="B37" s="263"/>
      <c r="C37" s="264"/>
      <c r="D37" s="264"/>
      <c r="E37" s="264"/>
      <c r="F37" s="258"/>
      <c r="G37" s="258"/>
      <c r="H37" s="258"/>
      <c r="I37" s="258"/>
      <c r="J37" s="258"/>
      <c r="K37" s="258"/>
      <c r="L37" s="258"/>
      <c r="M37" s="258"/>
      <c r="N37" s="258"/>
      <c r="O37" s="258"/>
    </row>
    <row r="38" spans="1:15" ht="20.100000000000001" customHeight="1">
      <c r="A38" s="141"/>
      <c r="B38" s="263"/>
      <c r="C38" s="264"/>
      <c r="D38" s="264"/>
      <c r="E38" s="264"/>
      <c r="F38" s="263"/>
      <c r="G38" s="264"/>
      <c r="H38" s="264"/>
      <c r="I38" s="264"/>
      <c r="J38" s="264"/>
      <c r="K38" s="264"/>
      <c r="L38" s="264"/>
      <c r="M38" s="264"/>
      <c r="N38" s="264"/>
      <c r="O38" s="272"/>
    </row>
    <row r="39" spans="1:15" ht="20.100000000000001" customHeight="1">
      <c r="A39" s="141"/>
      <c r="B39" s="263"/>
      <c r="C39" s="264"/>
      <c r="D39" s="264"/>
      <c r="E39" s="272"/>
      <c r="F39" s="263"/>
      <c r="G39" s="264"/>
      <c r="H39" s="264"/>
      <c r="I39" s="264"/>
      <c r="J39" s="264"/>
      <c r="K39" s="264"/>
      <c r="L39" s="264"/>
      <c r="M39" s="264"/>
      <c r="N39" s="264"/>
      <c r="O39" s="272"/>
    </row>
    <row r="40" spans="1:15" ht="20.100000000000001" customHeight="1">
      <c r="A40" s="53"/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</row>
    <row r="41" spans="1:15" ht="21.95" customHeight="1">
      <c r="A41" s="271" t="s">
        <v>180</v>
      </c>
      <c r="B41" s="271"/>
      <c r="C41" s="271"/>
      <c r="D41" s="271"/>
      <c r="E41" s="271"/>
      <c r="F41" s="271"/>
      <c r="G41" s="271"/>
      <c r="H41" s="271"/>
      <c r="I41" s="271"/>
      <c r="J41" s="271"/>
    </row>
    <row r="42" spans="1:15" ht="20.100000000000001" customHeight="1">
      <c r="A42" s="68"/>
    </row>
    <row r="43" spans="1:15" ht="63.95" customHeight="1">
      <c r="A43" s="261" t="s">
        <v>414</v>
      </c>
      <c r="B43" s="265" t="s">
        <v>210</v>
      </c>
      <c r="C43" s="267"/>
      <c r="D43" s="231" t="s">
        <v>481</v>
      </c>
      <c r="E43" s="231"/>
      <c r="F43" s="231"/>
      <c r="G43" s="231" t="s">
        <v>511</v>
      </c>
      <c r="H43" s="231"/>
      <c r="I43" s="231"/>
      <c r="J43" s="265" t="s">
        <v>513</v>
      </c>
      <c r="K43" s="266"/>
      <c r="L43" s="267"/>
      <c r="M43" s="231" t="s">
        <v>512</v>
      </c>
      <c r="N43" s="231"/>
      <c r="O43" s="231"/>
    </row>
    <row r="44" spans="1:15" ht="225">
      <c r="A44" s="262"/>
      <c r="B44" s="99" t="s">
        <v>72</v>
      </c>
      <c r="C44" s="99" t="s">
        <v>73</v>
      </c>
      <c r="D44" s="99" t="s">
        <v>380</v>
      </c>
      <c r="E44" s="99" t="s">
        <v>211</v>
      </c>
      <c r="F44" s="99" t="s">
        <v>381</v>
      </c>
      <c r="G44" s="99" t="s">
        <v>380</v>
      </c>
      <c r="H44" s="99" t="s">
        <v>211</v>
      </c>
      <c r="I44" s="99" t="s">
        <v>381</v>
      </c>
      <c r="J44" s="99" t="s">
        <v>380</v>
      </c>
      <c r="K44" s="99" t="s">
        <v>211</v>
      </c>
      <c r="L44" s="99" t="s">
        <v>381</v>
      </c>
      <c r="M44" s="99" t="s">
        <v>380</v>
      </c>
      <c r="N44" s="99" t="s">
        <v>211</v>
      </c>
      <c r="O44" s="99" t="s">
        <v>413</v>
      </c>
    </row>
    <row r="45" spans="1:15" ht="18" customHeight="1">
      <c r="A45" s="99">
        <v>1</v>
      </c>
      <c r="B45" s="99">
        <v>2</v>
      </c>
      <c r="C45" s="99">
        <v>3</v>
      </c>
      <c r="D45" s="99">
        <v>4</v>
      </c>
      <c r="E45" s="99">
        <v>5</v>
      </c>
      <c r="F45" s="99">
        <v>6</v>
      </c>
      <c r="G45" s="99">
        <v>7</v>
      </c>
      <c r="H45" s="101">
        <v>8</v>
      </c>
      <c r="I45" s="101">
        <v>9</v>
      </c>
      <c r="J45" s="101">
        <v>10</v>
      </c>
      <c r="K45" s="101">
        <v>11</v>
      </c>
      <c r="L45" s="101">
        <v>12</v>
      </c>
      <c r="M45" s="101">
        <v>13</v>
      </c>
      <c r="N45" s="101">
        <v>14</v>
      </c>
      <c r="O45" s="101">
        <v>15</v>
      </c>
    </row>
    <row r="46" spans="1:15" ht="68.25" customHeight="1">
      <c r="A46" s="142" t="s">
        <v>428</v>
      </c>
      <c r="B46" s="143"/>
      <c r="C46" s="144"/>
      <c r="D46" s="145">
        <v>15983.689</v>
      </c>
      <c r="E46" s="146"/>
      <c r="F46" s="145"/>
      <c r="G46" s="143">
        <v>24105.338</v>
      </c>
      <c r="H46" s="148" t="s">
        <v>485</v>
      </c>
      <c r="I46" s="147">
        <v>7506</v>
      </c>
      <c r="J46" s="146"/>
      <c r="K46" s="146"/>
      <c r="L46" s="145"/>
      <c r="M46" s="143">
        <v>24105.3</v>
      </c>
      <c r="N46" s="148"/>
      <c r="O46" s="147"/>
    </row>
    <row r="47" spans="1:15" ht="56.25">
      <c r="A47" s="142" t="s">
        <v>415</v>
      </c>
      <c r="B47" s="143"/>
      <c r="C47" s="144"/>
      <c r="D47" s="145">
        <v>36547.682999999997</v>
      </c>
      <c r="E47" s="146"/>
      <c r="F47" s="145"/>
      <c r="G47" s="143">
        <v>37432.01</v>
      </c>
      <c r="H47" s="186" t="s">
        <v>486</v>
      </c>
      <c r="I47" s="147">
        <v>7506</v>
      </c>
      <c r="J47" s="146"/>
      <c r="K47" s="146"/>
      <c r="L47" s="145"/>
      <c r="M47" s="143">
        <v>37432</v>
      </c>
      <c r="N47" s="146"/>
      <c r="O47" s="147"/>
    </row>
    <row r="48" spans="1:15" ht="56.25">
      <c r="A48" s="142" t="s">
        <v>416</v>
      </c>
      <c r="B48" s="143"/>
      <c r="C48" s="144"/>
      <c r="D48" s="145">
        <v>7476.4719999999998</v>
      </c>
      <c r="E48" s="146"/>
      <c r="F48" s="145"/>
      <c r="G48" s="143">
        <v>9187.5</v>
      </c>
      <c r="H48" s="186">
        <v>70</v>
      </c>
      <c r="I48" s="149">
        <v>131472</v>
      </c>
      <c r="J48" s="146"/>
      <c r="K48" s="146"/>
      <c r="L48" s="145"/>
      <c r="M48" s="143">
        <v>9187.5</v>
      </c>
      <c r="N48" s="146"/>
      <c r="O48" s="149"/>
    </row>
    <row r="49" spans="1:15">
      <c r="A49" s="142" t="s">
        <v>417</v>
      </c>
      <c r="B49" s="143"/>
      <c r="C49" s="144"/>
      <c r="D49" s="145">
        <v>3753.7109999999998</v>
      </c>
      <c r="E49" s="146"/>
      <c r="F49" s="145"/>
      <c r="G49" s="143">
        <v>6161.2079999999996</v>
      </c>
      <c r="H49" s="186">
        <v>408</v>
      </c>
      <c r="I49" s="149">
        <v>15101</v>
      </c>
      <c r="J49" s="146"/>
      <c r="K49" s="146"/>
      <c r="L49" s="145"/>
      <c r="M49" s="143">
        <v>6342.4</v>
      </c>
      <c r="N49" s="146"/>
      <c r="O49" s="149"/>
    </row>
    <row r="50" spans="1:15" ht="112.5">
      <c r="A50" s="142" t="s">
        <v>418</v>
      </c>
      <c r="B50" s="143"/>
      <c r="C50" s="144"/>
      <c r="D50" s="145">
        <v>30837.367999999999</v>
      </c>
      <c r="E50" s="146"/>
      <c r="F50" s="145"/>
      <c r="G50" s="143">
        <v>43830.616000000002</v>
      </c>
      <c r="H50" s="186"/>
      <c r="I50" s="150" t="s">
        <v>487</v>
      </c>
      <c r="J50" s="146"/>
      <c r="K50" s="146"/>
      <c r="L50" s="145"/>
      <c r="M50" s="143">
        <v>43830.6</v>
      </c>
      <c r="N50" s="146"/>
      <c r="O50" s="150"/>
    </row>
    <row r="51" spans="1:15">
      <c r="A51" s="142" t="s">
        <v>419</v>
      </c>
      <c r="B51" s="143"/>
      <c r="C51" s="144"/>
      <c r="D51" s="145">
        <v>69.894999999999996</v>
      </c>
      <c r="E51" s="146"/>
      <c r="F51" s="145"/>
      <c r="G51" s="143">
        <v>92.268000000000001</v>
      </c>
      <c r="H51" s="186">
        <v>396</v>
      </c>
      <c r="I51" s="149">
        <v>233</v>
      </c>
      <c r="J51" s="146"/>
      <c r="K51" s="146"/>
      <c r="L51" s="145"/>
      <c r="M51" s="143">
        <v>92.3</v>
      </c>
      <c r="N51" s="146"/>
      <c r="O51" s="149"/>
    </row>
    <row r="52" spans="1:15">
      <c r="A52" s="142" t="s">
        <v>420</v>
      </c>
      <c r="B52" s="143"/>
      <c r="C52" s="144"/>
      <c r="D52" s="145">
        <v>0</v>
      </c>
      <c r="E52" s="146"/>
      <c r="F52" s="145"/>
      <c r="G52" s="143">
        <v>526.84799999999996</v>
      </c>
      <c r="H52" s="186">
        <v>235</v>
      </c>
      <c r="I52" s="149">
        <v>2240</v>
      </c>
      <c r="J52" s="146"/>
      <c r="K52" s="146"/>
      <c r="L52" s="145"/>
      <c r="M52" s="143">
        <v>526.79999999999995</v>
      </c>
      <c r="N52" s="146"/>
      <c r="O52" s="149"/>
    </row>
    <row r="53" spans="1:15">
      <c r="A53" s="142" t="s">
        <v>421</v>
      </c>
      <c r="B53" s="143"/>
      <c r="C53" s="144"/>
      <c r="D53" s="145">
        <v>303.55399999999997</v>
      </c>
      <c r="E53" s="146"/>
      <c r="F53" s="145"/>
      <c r="G53" s="143">
        <v>283.87200000000001</v>
      </c>
      <c r="H53" s="186">
        <v>332</v>
      </c>
      <c r="I53" s="149">
        <v>854</v>
      </c>
      <c r="J53" s="146"/>
      <c r="K53" s="146"/>
      <c r="L53" s="145"/>
      <c r="M53" s="143">
        <v>440.7</v>
      </c>
      <c r="N53" s="146"/>
      <c r="O53" s="149"/>
    </row>
    <row r="54" spans="1:15">
      <c r="A54" s="142" t="s">
        <v>422</v>
      </c>
      <c r="B54" s="143"/>
      <c r="C54" s="144"/>
      <c r="D54" s="145">
        <v>29.81</v>
      </c>
      <c r="E54" s="146"/>
      <c r="F54" s="145"/>
      <c r="G54" s="143">
        <v>25.824000000000002</v>
      </c>
      <c r="H54" s="186">
        <v>24</v>
      </c>
      <c r="I54" s="149">
        <v>1076</v>
      </c>
      <c r="J54" s="146"/>
      <c r="K54" s="146"/>
      <c r="L54" s="145"/>
      <c r="M54" s="143">
        <v>103.3</v>
      </c>
      <c r="N54" s="146"/>
      <c r="O54" s="149"/>
    </row>
    <row r="55" spans="1:15">
      <c r="A55" s="142" t="s">
        <v>423</v>
      </c>
      <c r="B55" s="143"/>
      <c r="C55" s="144"/>
      <c r="D55" s="145">
        <v>1.605</v>
      </c>
      <c r="E55" s="146"/>
      <c r="F55" s="145"/>
      <c r="G55" s="143">
        <v>136.00800000000001</v>
      </c>
      <c r="H55" s="186">
        <v>149</v>
      </c>
      <c r="I55" s="149">
        <v>914</v>
      </c>
      <c r="J55" s="146"/>
      <c r="K55" s="146"/>
      <c r="L55" s="145"/>
      <c r="M55" s="143">
        <v>136</v>
      </c>
      <c r="N55" s="146"/>
      <c r="O55" s="149"/>
    </row>
    <row r="56" spans="1:15">
      <c r="A56" s="142" t="s">
        <v>424</v>
      </c>
      <c r="B56" s="144"/>
      <c r="C56" s="144"/>
      <c r="D56" s="145">
        <v>5.8090000000000002</v>
      </c>
      <c r="E56" s="146"/>
      <c r="F56" s="145"/>
      <c r="G56" s="143">
        <v>22.5</v>
      </c>
      <c r="H56" s="186">
        <v>20</v>
      </c>
      <c r="I56" s="149">
        <v>1103</v>
      </c>
      <c r="J56" s="146"/>
      <c r="K56" s="146"/>
      <c r="L56" s="145"/>
      <c r="M56" s="143">
        <v>22.5</v>
      </c>
      <c r="N56" s="146"/>
      <c r="O56" s="149"/>
    </row>
    <row r="57" spans="1:15" ht="56.25">
      <c r="A57" s="100" t="s">
        <v>425</v>
      </c>
      <c r="B57" s="151"/>
      <c r="C57" s="151"/>
      <c r="D57" s="145">
        <v>7880.0720000000001</v>
      </c>
      <c r="E57" s="146"/>
      <c r="F57" s="145"/>
      <c r="G57" s="143">
        <v>8849.1</v>
      </c>
      <c r="H57" s="186">
        <v>3900</v>
      </c>
      <c r="I57" s="149">
        <v>2269</v>
      </c>
      <c r="J57" s="146"/>
      <c r="K57" s="146"/>
      <c r="L57" s="145"/>
      <c r="M57" s="143">
        <v>8849.1</v>
      </c>
      <c r="N57" s="146"/>
      <c r="O57" s="149"/>
    </row>
    <row r="58" spans="1:15" ht="37.5">
      <c r="A58" s="100" t="s">
        <v>426</v>
      </c>
      <c r="B58" s="151"/>
      <c r="C58" s="151"/>
      <c r="D58" s="145">
        <v>311.07</v>
      </c>
      <c r="E58" s="146"/>
      <c r="F58" s="145"/>
      <c r="G58" s="143">
        <v>429.55900000000003</v>
      </c>
      <c r="H58" s="186">
        <v>105</v>
      </c>
      <c r="I58" s="149">
        <v>4091</v>
      </c>
      <c r="J58" s="146"/>
      <c r="K58" s="146"/>
      <c r="L58" s="145"/>
      <c r="M58" s="143">
        <v>482.7</v>
      </c>
      <c r="N58" s="146"/>
      <c r="O58" s="149"/>
    </row>
    <row r="59" spans="1:15" ht="37.5">
      <c r="A59" s="100" t="s">
        <v>474</v>
      </c>
      <c r="B59" s="151"/>
      <c r="C59" s="151"/>
      <c r="D59" s="145">
        <v>669.57899999999995</v>
      </c>
      <c r="E59" s="146"/>
      <c r="F59" s="145"/>
      <c r="G59" s="152">
        <v>1370.952</v>
      </c>
      <c r="H59" s="186">
        <v>72</v>
      </c>
      <c r="I59" s="150">
        <v>19041</v>
      </c>
      <c r="J59" s="146"/>
      <c r="K59" s="146"/>
      <c r="L59" s="145"/>
      <c r="M59" s="152">
        <v>1371</v>
      </c>
      <c r="N59" s="146"/>
      <c r="O59" s="150"/>
    </row>
    <row r="60" spans="1:15" ht="37.5">
      <c r="A60" s="100" t="s">
        <v>475</v>
      </c>
      <c r="B60" s="151"/>
      <c r="C60" s="151"/>
      <c r="D60" s="145">
        <v>675.16800000000001</v>
      </c>
      <c r="E60" s="146"/>
      <c r="F60" s="145"/>
      <c r="G60" s="152">
        <v>687.63599999999997</v>
      </c>
      <c r="H60" s="186">
        <v>36</v>
      </c>
      <c r="I60" s="150">
        <v>19101</v>
      </c>
      <c r="J60" s="146"/>
      <c r="K60" s="146"/>
      <c r="L60" s="145"/>
      <c r="M60" s="152">
        <v>687.6</v>
      </c>
      <c r="N60" s="146"/>
      <c r="O60" s="150"/>
    </row>
    <row r="61" spans="1:15" ht="75">
      <c r="A61" s="100" t="s">
        <v>476</v>
      </c>
      <c r="B61" s="151"/>
      <c r="C61" s="151"/>
      <c r="D61" s="145">
        <v>6585.1080000000002</v>
      </c>
      <c r="E61" s="146"/>
      <c r="F61" s="145"/>
      <c r="G61" s="152">
        <v>14542.08</v>
      </c>
      <c r="H61" s="186">
        <v>1344</v>
      </c>
      <c r="I61" s="150">
        <v>10820</v>
      </c>
      <c r="J61" s="146"/>
      <c r="K61" s="146"/>
      <c r="L61" s="145"/>
      <c r="M61" s="152">
        <v>14542.1</v>
      </c>
      <c r="N61" s="146"/>
      <c r="O61" s="150"/>
    </row>
    <row r="62" spans="1:15" ht="56.25">
      <c r="A62" s="100" t="s">
        <v>477</v>
      </c>
      <c r="B62" s="151"/>
      <c r="C62" s="151"/>
      <c r="D62" s="145">
        <v>541.03</v>
      </c>
      <c r="E62" s="146"/>
      <c r="F62" s="145"/>
      <c r="G62" s="152">
        <v>649.20000000000005</v>
      </c>
      <c r="H62" s="186">
        <v>60</v>
      </c>
      <c r="I62" s="150">
        <v>10820</v>
      </c>
      <c r="J62" s="146"/>
      <c r="K62" s="146"/>
      <c r="L62" s="145"/>
      <c r="M62" s="152">
        <v>649.20000000000005</v>
      </c>
      <c r="N62" s="146"/>
      <c r="O62" s="150"/>
    </row>
    <row r="63" spans="1:15" ht="56.25">
      <c r="A63" s="100" t="s">
        <v>427</v>
      </c>
      <c r="B63" s="151"/>
      <c r="C63" s="151"/>
      <c r="D63" s="145">
        <v>32067.780999999999</v>
      </c>
      <c r="E63" s="146"/>
      <c r="F63" s="145"/>
      <c r="G63" s="273">
        <v>40092.267</v>
      </c>
      <c r="H63" s="186"/>
      <c r="I63" s="150" t="s">
        <v>488</v>
      </c>
      <c r="J63" s="146"/>
      <c r="K63" s="146"/>
      <c r="L63" s="145"/>
      <c r="M63" s="273">
        <v>40092.300000000003</v>
      </c>
      <c r="N63" s="146"/>
      <c r="O63" s="150"/>
    </row>
    <row r="64" spans="1:15" ht="18.75" hidden="1" customHeight="1">
      <c r="A64" s="100"/>
      <c r="B64" s="151"/>
      <c r="C64" s="151"/>
      <c r="D64" s="145"/>
      <c r="E64" s="146"/>
      <c r="F64" s="145"/>
      <c r="G64" s="274"/>
      <c r="H64" s="186"/>
      <c r="I64" s="149"/>
      <c r="J64" s="146"/>
      <c r="K64" s="146"/>
      <c r="L64" s="145"/>
      <c r="M64" s="274"/>
      <c r="N64" s="146"/>
      <c r="O64" s="149"/>
    </row>
    <row r="65" spans="1:15" ht="37.5">
      <c r="A65" s="100" t="s">
        <v>478</v>
      </c>
      <c r="B65" s="151"/>
      <c r="C65" s="151"/>
      <c r="D65" s="145">
        <v>1227.5999999999999</v>
      </c>
      <c r="E65" s="146"/>
      <c r="F65" s="145"/>
      <c r="G65" s="185">
        <v>2243.2800000000002</v>
      </c>
      <c r="H65" s="186">
        <v>2944</v>
      </c>
      <c r="I65" s="149">
        <v>762</v>
      </c>
      <c r="J65" s="146"/>
      <c r="K65" s="146"/>
      <c r="L65" s="145"/>
      <c r="M65" s="153">
        <v>12642.1</v>
      </c>
      <c r="N65" s="146"/>
      <c r="O65" s="149"/>
    </row>
    <row r="66" spans="1:15" ht="37.5">
      <c r="A66" s="100" t="s">
        <v>483</v>
      </c>
      <c r="B66" s="151"/>
      <c r="C66" s="151"/>
      <c r="D66" s="145"/>
      <c r="E66" s="146"/>
      <c r="F66" s="145"/>
      <c r="G66" s="185">
        <v>12642.12</v>
      </c>
      <c r="H66" s="186">
        <v>12000</v>
      </c>
      <c r="I66" s="149">
        <v>1053510</v>
      </c>
      <c r="J66" s="146"/>
      <c r="K66" s="146"/>
      <c r="L66" s="145"/>
      <c r="M66" s="153">
        <v>103.8</v>
      </c>
      <c r="N66" s="146"/>
      <c r="O66" s="149"/>
    </row>
    <row r="67" spans="1:15" ht="63.75">
      <c r="A67" s="100" t="s">
        <v>484</v>
      </c>
      <c r="B67" s="151"/>
      <c r="C67" s="151"/>
      <c r="D67" s="145"/>
      <c r="E67" s="146"/>
      <c r="F67" s="145"/>
      <c r="G67" s="185">
        <v>102.77200000000001</v>
      </c>
      <c r="H67" s="148" t="s">
        <v>489</v>
      </c>
      <c r="I67" s="149">
        <v>7506</v>
      </c>
      <c r="J67" s="146"/>
      <c r="K67" s="146"/>
      <c r="L67" s="145"/>
      <c r="M67" s="153">
        <v>2243.3000000000002</v>
      </c>
      <c r="N67" s="148"/>
      <c r="O67" s="149"/>
    </row>
    <row r="68" spans="1:15" ht="93.75">
      <c r="A68" s="100" t="s">
        <v>515</v>
      </c>
      <c r="B68" s="151"/>
      <c r="C68" s="151"/>
      <c r="D68" s="145">
        <v>4958.857</v>
      </c>
      <c r="E68" s="146"/>
      <c r="F68" s="145"/>
      <c r="G68" s="185"/>
      <c r="H68" s="186"/>
      <c r="I68" s="149"/>
      <c r="J68" s="146"/>
      <c r="K68" s="146"/>
      <c r="L68" s="145"/>
      <c r="M68" s="153">
        <v>840.5</v>
      </c>
      <c r="N68" s="146"/>
      <c r="O68" s="149"/>
    </row>
    <row r="69" spans="1:15" ht="56.25">
      <c r="A69" s="100" t="s">
        <v>429</v>
      </c>
      <c r="B69" s="151"/>
      <c r="C69" s="151"/>
      <c r="D69" s="145"/>
      <c r="E69" s="146"/>
      <c r="F69" s="145"/>
      <c r="G69" s="185">
        <v>3100</v>
      </c>
      <c r="H69" s="186"/>
      <c r="I69" s="149"/>
      <c r="J69" s="146"/>
      <c r="K69" s="146"/>
      <c r="L69" s="145"/>
      <c r="M69" s="153">
        <v>3200</v>
      </c>
      <c r="N69" s="146"/>
      <c r="O69" s="149"/>
    </row>
    <row r="70" spans="1:15" ht="20.100000000000001" customHeight="1">
      <c r="A70" s="102" t="s">
        <v>56</v>
      </c>
      <c r="B70" s="154"/>
      <c r="C70" s="154"/>
      <c r="D70" s="155">
        <f>SUM(D46:D69)</f>
        <v>149925.86099999998</v>
      </c>
      <c r="E70" s="156"/>
      <c r="F70" s="155"/>
      <c r="G70" s="155">
        <f>SUM(G46:G69)</f>
        <v>206512.95799999996</v>
      </c>
      <c r="H70" s="187"/>
      <c r="I70" s="155"/>
      <c r="J70" s="155">
        <f>SUM(J46:J65)</f>
        <v>0</v>
      </c>
      <c r="K70" s="156"/>
      <c r="L70" s="155"/>
      <c r="M70" s="155">
        <f>SUM(M46:M69)</f>
        <v>207923.1</v>
      </c>
      <c r="N70" s="156"/>
      <c r="O70" s="155"/>
    </row>
    <row r="71" spans="1:15" ht="20.100000000000001" customHeight="1">
      <c r="A71" s="120"/>
      <c r="B71" s="157"/>
      <c r="C71" s="157"/>
      <c r="D71" s="157"/>
      <c r="E71" s="157"/>
      <c r="F71" s="98"/>
      <c r="G71" s="98"/>
      <c r="H71" s="98"/>
      <c r="I71" s="119"/>
      <c r="J71" s="119"/>
      <c r="K71" s="119"/>
      <c r="L71" s="119"/>
      <c r="M71" s="119"/>
      <c r="N71" s="119"/>
      <c r="O71" s="119"/>
    </row>
    <row r="72" spans="1:15" ht="21.95" customHeight="1">
      <c r="A72" s="232" t="s">
        <v>74</v>
      </c>
      <c r="B72" s="232"/>
      <c r="C72" s="232"/>
      <c r="D72" s="232"/>
      <c r="E72" s="232"/>
      <c r="F72" s="232"/>
      <c r="G72" s="232"/>
      <c r="H72" s="232"/>
      <c r="I72" s="232"/>
      <c r="J72" s="232"/>
      <c r="K72" s="232"/>
      <c r="L72" s="232"/>
      <c r="M72" s="232"/>
      <c r="N72" s="232"/>
      <c r="O72" s="232"/>
    </row>
    <row r="73" spans="1:15" ht="20.100000000000001" customHeight="1">
      <c r="A73" s="68"/>
    </row>
    <row r="74" spans="1:15" ht="63.95" customHeight="1">
      <c r="A74" s="99" t="s">
        <v>114</v>
      </c>
      <c r="B74" s="231" t="s">
        <v>70</v>
      </c>
      <c r="C74" s="231"/>
      <c r="D74" s="231" t="s">
        <v>65</v>
      </c>
      <c r="E74" s="231"/>
      <c r="F74" s="231" t="s">
        <v>66</v>
      </c>
      <c r="G74" s="231"/>
      <c r="H74" s="231" t="s">
        <v>212</v>
      </c>
      <c r="I74" s="231"/>
      <c r="J74" s="231"/>
      <c r="K74" s="265" t="s">
        <v>86</v>
      </c>
      <c r="L74" s="267"/>
      <c r="M74" s="265" t="s">
        <v>34</v>
      </c>
      <c r="N74" s="266"/>
      <c r="O74" s="267"/>
    </row>
    <row r="75" spans="1:15" ht="18" customHeight="1">
      <c r="A75" s="101">
        <v>1</v>
      </c>
      <c r="B75" s="233">
        <v>2</v>
      </c>
      <c r="C75" s="233"/>
      <c r="D75" s="233">
        <v>3</v>
      </c>
      <c r="E75" s="233"/>
      <c r="F75" s="292">
        <v>4</v>
      </c>
      <c r="G75" s="292"/>
      <c r="H75" s="233">
        <v>5</v>
      </c>
      <c r="I75" s="233"/>
      <c r="J75" s="233"/>
      <c r="K75" s="233">
        <v>6</v>
      </c>
      <c r="L75" s="233"/>
      <c r="M75" s="268">
        <v>7</v>
      </c>
      <c r="N75" s="269"/>
      <c r="O75" s="270"/>
    </row>
    <row r="76" spans="1:15" ht="20.100000000000001" customHeight="1">
      <c r="A76" s="100"/>
      <c r="B76" s="282"/>
      <c r="C76" s="282"/>
      <c r="D76" s="275"/>
      <c r="E76" s="275"/>
      <c r="F76" s="285"/>
      <c r="G76" s="285"/>
      <c r="H76" s="231"/>
      <c r="I76" s="231"/>
      <c r="J76" s="231"/>
      <c r="K76" s="278"/>
      <c r="L76" s="280"/>
      <c r="M76" s="282"/>
      <c r="N76" s="282"/>
      <c r="O76" s="282"/>
    </row>
    <row r="77" spans="1:15" ht="20.100000000000001" customHeight="1">
      <c r="A77" s="100"/>
      <c r="B77" s="286"/>
      <c r="C77" s="287"/>
      <c r="D77" s="278"/>
      <c r="E77" s="280"/>
      <c r="F77" s="290"/>
      <c r="G77" s="291"/>
      <c r="H77" s="265"/>
      <c r="I77" s="266"/>
      <c r="J77" s="267"/>
      <c r="K77" s="278"/>
      <c r="L77" s="280"/>
      <c r="M77" s="286"/>
      <c r="N77" s="288"/>
      <c r="O77" s="287"/>
    </row>
    <row r="78" spans="1:15" ht="20.100000000000001" customHeight="1">
      <c r="A78" s="100"/>
      <c r="B78" s="282"/>
      <c r="C78" s="282"/>
      <c r="D78" s="275"/>
      <c r="E78" s="275"/>
      <c r="F78" s="285"/>
      <c r="G78" s="285"/>
      <c r="H78" s="231"/>
      <c r="I78" s="231"/>
      <c r="J78" s="231"/>
      <c r="K78" s="278"/>
      <c r="L78" s="280"/>
      <c r="M78" s="282"/>
      <c r="N78" s="282"/>
      <c r="O78" s="282"/>
    </row>
    <row r="79" spans="1:15" ht="20.100000000000001" customHeight="1">
      <c r="A79" s="102" t="s">
        <v>56</v>
      </c>
      <c r="B79" s="281" t="s">
        <v>35</v>
      </c>
      <c r="C79" s="281"/>
      <c r="D79" s="281" t="s">
        <v>35</v>
      </c>
      <c r="E79" s="281"/>
      <c r="F79" s="281" t="s">
        <v>35</v>
      </c>
      <c r="G79" s="281"/>
      <c r="H79" s="281"/>
      <c r="I79" s="281"/>
      <c r="J79" s="281"/>
      <c r="K79" s="283">
        <f>SUM(K76:K78)</f>
        <v>0</v>
      </c>
      <c r="L79" s="284"/>
      <c r="M79" s="289"/>
      <c r="N79" s="289"/>
      <c r="O79" s="289"/>
    </row>
    <row r="80" spans="1:15" ht="20.100000000000001" customHeight="1">
      <c r="A80" s="98"/>
      <c r="B80" s="105"/>
      <c r="C80" s="105"/>
      <c r="D80" s="105"/>
      <c r="E80" s="105"/>
      <c r="F80" s="105"/>
      <c r="G80" s="105"/>
      <c r="H80" s="105"/>
      <c r="I80" s="105"/>
      <c r="J80" s="105"/>
      <c r="K80" s="103"/>
      <c r="L80" s="103"/>
      <c r="M80" s="103"/>
      <c r="N80" s="103"/>
      <c r="O80" s="103"/>
    </row>
    <row r="81" spans="1:15" ht="21.95" customHeight="1">
      <c r="A81" s="232" t="s">
        <v>75</v>
      </c>
      <c r="B81" s="232"/>
      <c r="C81" s="232"/>
      <c r="D81" s="232"/>
      <c r="E81" s="232"/>
      <c r="F81" s="232"/>
      <c r="G81" s="232"/>
      <c r="H81" s="232"/>
      <c r="I81" s="232"/>
      <c r="J81" s="232"/>
      <c r="K81" s="232"/>
      <c r="L81" s="232"/>
      <c r="M81" s="232"/>
      <c r="N81" s="232"/>
      <c r="O81" s="232"/>
    </row>
    <row r="82" spans="1:15" ht="20.100000000000001" customHeight="1">
      <c r="A82" s="119"/>
      <c r="B82" s="158"/>
      <c r="C82" s="119"/>
      <c r="D82" s="119"/>
      <c r="E82" s="119"/>
      <c r="F82" s="119"/>
      <c r="G82" s="119"/>
      <c r="H82" s="119"/>
      <c r="I82" s="159"/>
    </row>
    <row r="83" spans="1:15" ht="63.95" customHeight="1">
      <c r="A83" s="231" t="s">
        <v>64</v>
      </c>
      <c r="B83" s="231"/>
      <c r="C83" s="231"/>
      <c r="D83" s="231" t="s">
        <v>87</v>
      </c>
      <c r="E83" s="231"/>
      <c r="F83" s="231"/>
      <c r="G83" s="231" t="s">
        <v>230</v>
      </c>
      <c r="H83" s="231"/>
      <c r="I83" s="231"/>
      <c r="J83" s="231" t="s">
        <v>228</v>
      </c>
      <c r="K83" s="231"/>
      <c r="L83" s="231"/>
      <c r="M83" s="231" t="s">
        <v>88</v>
      </c>
      <c r="N83" s="231"/>
      <c r="O83" s="231"/>
    </row>
    <row r="84" spans="1:15" ht="18" customHeight="1">
      <c r="A84" s="231">
        <v>1</v>
      </c>
      <c r="B84" s="231"/>
      <c r="C84" s="231"/>
      <c r="D84" s="231">
        <v>2</v>
      </c>
      <c r="E84" s="231"/>
      <c r="F84" s="231"/>
      <c r="G84" s="231">
        <v>3</v>
      </c>
      <c r="H84" s="231"/>
      <c r="I84" s="231"/>
      <c r="J84" s="233">
        <v>4</v>
      </c>
      <c r="K84" s="233"/>
      <c r="L84" s="233"/>
      <c r="M84" s="233">
        <v>5</v>
      </c>
      <c r="N84" s="233"/>
      <c r="O84" s="233"/>
    </row>
    <row r="85" spans="1:15" ht="20.100000000000001" customHeight="1">
      <c r="A85" s="276" t="s">
        <v>213</v>
      </c>
      <c r="B85" s="276"/>
      <c r="C85" s="276"/>
      <c r="D85" s="275"/>
      <c r="E85" s="275"/>
      <c r="F85" s="275"/>
      <c r="G85" s="275"/>
      <c r="H85" s="275"/>
      <c r="I85" s="275"/>
      <c r="J85" s="275"/>
      <c r="K85" s="275"/>
      <c r="L85" s="275"/>
      <c r="M85" s="275">
        <f>D85+G85-J85</f>
        <v>0</v>
      </c>
      <c r="N85" s="275"/>
      <c r="O85" s="275"/>
    </row>
    <row r="86" spans="1:15" ht="20.100000000000001" customHeight="1">
      <c r="A86" s="276" t="s">
        <v>99</v>
      </c>
      <c r="B86" s="276"/>
      <c r="C86" s="276"/>
      <c r="D86" s="275"/>
      <c r="E86" s="275"/>
      <c r="F86" s="275"/>
      <c r="G86" s="275"/>
      <c r="H86" s="275"/>
      <c r="I86" s="275"/>
      <c r="J86" s="275"/>
      <c r="K86" s="275"/>
      <c r="L86" s="275"/>
      <c r="M86" s="275"/>
      <c r="N86" s="275"/>
      <c r="O86" s="275"/>
    </row>
    <row r="87" spans="1:15" ht="20.100000000000001" customHeight="1">
      <c r="A87" s="276"/>
      <c r="B87" s="276"/>
      <c r="C87" s="276"/>
      <c r="D87" s="278"/>
      <c r="E87" s="279"/>
      <c r="F87" s="280"/>
      <c r="G87" s="278"/>
      <c r="H87" s="279"/>
      <c r="I87" s="280"/>
      <c r="J87" s="278"/>
      <c r="K87" s="279"/>
      <c r="L87" s="280"/>
      <c r="M87" s="278"/>
      <c r="N87" s="279"/>
      <c r="O87" s="280"/>
    </row>
    <row r="88" spans="1:15" ht="20.100000000000001" customHeight="1">
      <c r="A88" s="276" t="s">
        <v>214</v>
      </c>
      <c r="B88" s="276"/>
      <c r="C88" s="276"/>
      <c r="D88" s="275"/>
      <c r="E88" s="275"/>
      <c r="F88" s="275"/>
      <c r="G88" s="275"/>
      <c r="H88" s="275"/>
      <c r="I88" s="275"/>
      <c r="J88" s="275"/>
      <c r="K88" s="275"/>
      <c r="L88" s="275"/>
      <c r="M88" s="275">
        <f>D88+G88-J88</f>
        <v>0</v>
      </c>
      <c r="N88" s="275"/>
      <c r="O88" s="275"/>
    </row>
    <row r="89" spans="1:15" ht="20.100000000000001" customHeight="1">
      <c r="A89" s="276" t="s">
        <v>100</v>
      </c>
      <c r="B89" s="276"/>
      <c r="C89" s="276"/>
      <c r="D89" s="275"/>
      <c r="E89" s="275"/>
      <c r="F89" s="275"/>
      <c r="G89" s="275"/>
      <c r="H89" s="275"/>
      <c r="I89" s="275"/>
      <c r="J89" s="275"/>
      <c r="K89" s="275"/>
      <c r="L89" s="275"/>
      <c r="M89" s="275"/>
      <c r="N89" s="275"/>
      <c r="O89" s="275"/>
    </row>
    <row r="90" spans="1:15" ht="20.100000000000001" customHeight="1">
      <c r="A90" s="276"/>
      <c r="B90" s="276"/>
      <c r="C90" s="276"/>
      <c r="D90" s="278"/>
      <c r="E90" s="279"/>
      <c r="F90" s="280"/>
      <c r="G90" s="278"/>
      <c r="H90" s="279"/>
      <c r="I90" s="280"/>
      <c r="J90" s="278"/>
      <c r="K90" s="279"/>
      <c r="L90" s="280"/>
      <c r="M90" s="278"/>
      <c r="N90" s="279"/>
      <c r="O90" s="280"/>
    </row>
    <row r="91" spans="1:15" ht="20.100000000000001" customHeight="1">
      <c r="A91" s="276" t="s">
        <v>215</v>
      </c>
      <c r="B91" s="276"/>
      <c r="C91" s="276"/>
      <c r="D91" s="275"/>
      <c r="E91" s="275"/>
      <c r="F91" s="275"/>
      <c r="G91" s="275"/>
      <c r="H91" s="275"/>
      <c r="I91" s="275"/>
      <c r="J91" s="275"/>
      <c r="K91" s="275"/>
      <c r="L91" s="275"/>
      <c r="M91" s="275">
        <f>D91+G91-J91</f>
        <v>0</v>
      </c>
      <c r="N91" s="275"/>
      <c r="O91" s="275"/>
    </row>
    <row r="92" spans="1:15" ht="20.100000000000001" customHeight="1">
      <c r="A92" s="276" t="s">
        <v>99</v>
      </c>
      <c r="B92" s="276"/>
      <c r="C92" s="276"/>
      <c r="D92" s="275"/>
      <c r="E92" s="275"/>
      <c r="F92" s="275"/>
      <c r="G92" s="275"/>
      <c r="H92" s="275"/>
      <c r="I92" s="275"/>
      <c r="J92" s="275"/>
      <c r="K92" s="275"/>
      <c r="L92" s="275"/>
      <c r="M92" s="275"/>
      <c r="N92" s="275"/>
      <c r="O92" s="275"/>
    </row>
    <row r="93" spans="1:15" ht="20.100000000000001" customHeight="1">
      <c r="A93" s="247"/>
      <c r="B93" s="248"/>
      <c r="C93" s="249"/>
      <c r="D93" s="275"/>
      <c r="E93" s="275"/>
      <c r="F93" s="275"/>
      <c r="G93" s="275"/>
      <c r="H93" s="275"/>
      <c r="I93" s="275"/>
      <c r="J93" s="275"/>
      <c r="K93" s="275"/>
      <c r="L93" s="275"/>
      <c r="M93" s="275"/>
      <c r="N93" s="275"/>
      <c r="O93" s="275"/>
    </row>
    <row r="94" spans="1:15" ht="20.100000000000001" customHeight="1">
      <c r="A94" s="236" t="s">
        <v>56</v>
      </c>
      <c r="B94" s="237"/>
      <c r="C94" s="238"/>
      <c r="D94" s="277">
        <f>SUM(D85,D88,D91)</f>
        <v>0</v>
      </c>
      <c r="E94" s="277"/>
      <c r="F94" s="277"/>
      <c r="G94" s="277">
        <f>SUM(G85,G88,G91)</f>
        <v>0</v>
      </c>
      <c r="H94" s="277"/>
      <c r="I94" s="277"/>
      <c r="J94" s="277">
        <f>SUM(J85,J88,J91)</f>
        <v>0</v>
      </c>
      <c r="K94" s="277"/>
      <c r="L94" s="277"/>
      <c r="M94" s="277">
        <f>D94+G94-J94</f>
        <v>0</v>
      </c>
      <c r="N94" s="277"/>
      <c r="O94" s="277"/>
    </row>
    <row r="95" spans="1:15">
      <c r="C95" s="160"/>
      <c r="D95" s="160"/>
      <c r="E95" s="160"/>
    </row>
    <row r="96" spans="1:15">
      <c r="C96" s="160"/>
      <c r="D96" s="160"/>
      <c r="E96" s="160"/>
    </row>
    <row r="97" spans="3:5">
      <c r="C97" s="160"/>
      <c r="D97" s="160"/>
      <c r="E97" s="160"/>
    </row>
    <row r="98" spans="3:5">
      <c r="C98" s="160"/>
      <c r="D98" s="160"/>
      <c r="E98" s="160"/>
    </row>
    <row r="99" spans="3:5">
      <c r="C99" s="160"/>
      <c r="D99" s="160"/>
      <c r="E99" s="160"/>
    </row>
    <row r="100" spans="3:5">
      <c r="C100" s="160"/>
      <c r="D100" s="160"/>
      <c r="E100" s="160"/>
    </row>
    <row r="101" spans="3:5">
      <c r="C101" s="160"/>
      <c r="D101" s="160"/>
      <c r="E101" s="160"/>
    </row>
    <row r="102" spans="3:5">
      <c r="C102" s="160"/>
      <c r="D102" s="160"/>
      <c r="E102" s="160"/>
    </row>
    <row r="103" spans="3:5">
      <c r="C103" s="160"/>
      <c r="D103" s="160"/>
      <c r="E103" s="160"/>
    </row>
    <row r="104" spans="3:5">
      <c r="C104" s="160"/>
      <c r="D104" s="160"/>
      <c r="E104" s="160"/>
    </row>
    <row r="105" spans="3:5">
      <c r="C105" s="160"/>
      <c r="D105" s="160"/>
      <c r="E105" s="160"/>
    </row>
    <row r="106" spans="3:5">
      <c r="C106" s="160"/>
      <c r="D106" s="160"/>
      <c r="E106" s="160"/>
    </row>
    <row r="107" spans="3:5">
      <c r="C107" s="160"/>
      <c r="D107" s="160"/>
      <c r="E107" s="160"/>
    </row>
    <row r="108" spans="3:5">
      <c r="C108" s="160"/>
      <c r="D108" s="160"/>
      <c r="E108" s="160"/>
    </row>
  </sheetData>
  <mergeCells count="242">
    <mergeCell ref="F34:O34"/>
    <mergeCell ref="B32:E32"/>
    <mergeCell ref="B34:E34"/>
    <mergeCell ref="F38:O38"/>
    <mergeCell ref="N22:O22"/>
    <mergeCell ref="F22:G22"/>
    <mergeCell ref="H22:I22"/>
    <mergeCell ref="J22:K22"/>
    <mergeCell ref="H23:I23"/>
    <mergeCell ref="F35:O35"/>
    <mergeCell ref="B35:E35"/>
    <mergeCell ref="B36:E36"/>
    <mergeCell ref="F36:O36"/>
    <mergeCell ref="F37:O37"/>
    <mergeCell ref="B37:E37"/>
    <mergeCell ref="B33:E33"/>
    <mergeCell ref="B31:E31"/>
    <mergeCell ref="F31:O31"/>
    <mergeCell ref="B29:E29"/>
    <mergeCell ref="A27:O27"/>
    <mergeCell ref="A25:O25"/>
    <mergeCell ref="F30:O30"/>
    <mergeCell ref="B30:E30"/>
    <mergeCell ref="F29:O29"/>
    <mergeCell ref="A21:C21"/>
    <mergeCell ref="D21:E21"/>
    <mergeCell ref="F21:G21"/>
    <mergeCell ref="H21:I21"/>
    <mergeCell ref="F23:G23"/>
    <mergeCell ref="L22:M22"/>
    <mergeCell ref="L23:M23"/>
    <mergeCell ref="J23:K23"/>
    <mergeCell ref="D22:E22"/>
    <mergeCell ref="J21:K21"/>
    <mergeCell ref="D87:F87"/>
    <mergeCell ref="G87:I87"/>
    <mergeCell ref="M79:O79"/>
    <mergeCell ref="M83:O83"/>
    <mergeCell ref="A19:C19"/>
    <mergeCell ref="D19:E19"/>
    <mergeCell ref="N19:O19"/>
    <mergeCell ref="H19:I19"/>
    <mergeCell ref="A23:C23"/>
    <mergeCell ref="D23:E23"/>
    <mergeCell ref="A20:C20"/>
    <mergeCell ref="D20:E20"/>
    <mergeCell ref="D77:E77"/>
    <mergeCell ref="F77:G77"/>
    <mergeCell ref="D78:E78"/>
    <mergeCell ref="F78:G78"/>
    <mergeCell ref="H78:J78"/>
    <mergeCell ref="H74:J74"/>
    <mergeCell ref="K74:L74"/>
    <mergeCell ref="M76:O76"/>
    <mergeCell ref="B75:C75"/>
    <mergeCell ref="F75:G75"/>
    <mergeCell ref="H75:J75"/>
    <mergeCell ref="B76:C76"/>
    <mergeCell ref="A81:O81"/>
    <mergeCell ref="A83:C83"/>
    <mergeCell ref="D83:F83"/>
    <mergeCell ref="G83:I83"/>
    <mergeCell ref="J83:L83"/>
    <mergeCell ref="D76:E76"/>
    <mergeCell ref="F76:G76"/>
    <mergeCell ref="H77:J77"/>
    <mergeCell ref="B78:C78"/>
    <mergeCell ref="B77:C77"/>
    <mergeCell ref="M77:O77"/>
    <mergeCell ref="K77:L77"/>
    <mergeCell ref="H76:J76"/>
    <mergeCell ref="K76:L76"/>
    <mergeCell ref="M85:O85"/>
    <mergeCell ref="J84:L84"/>
    <mergeCell ref="K78:L78"/>
    <mergeCell ref="M78:O78"/>
    <mergeCell ref="G91:I91"/>
    <mergeCell ref="D86:F86"/>
    <mergeCell ref="G89:I89"/>
    <mergeCell ref="D85:F85"/>
    <mergeCell ref="G85:I85"/>
    <mergeCell ref="K79:L79"/>
    <mergeCell ref="J85:L85"/>
    <mergeCell ref="H79:J79"/>
    <mergeCell ref="G84:I84"/>
    <mergeCell ref="D84:F84"/>
    <mergeCell ref="M88:O88"/>
    <mergeCell ref="J88:L88"/>
    <mergeCell ref="J86:L86"/>
    <mergeCell ref="M86:O86"/>
    <mergeCell ref="M87:O87"/>
    <mergeCell ref="J87:L87"/>
    <mergeCell ref="M84:O84"/>
    <mergeCell ref="G86:I86"/>
    <mergeCell ref="D79:E79"/>
    <mergeCell ref="F79:G79"/>
    <mergeCell ref="A87:C87"/>
    <mergeCell ref="A90:C90"/>
    <mergeCell ref="D90:F90"/>
    <mergeCell ref="G90:I90"/>
    <mergeCell ref="A91:C91"/>
    <mergeCell ref="D91:F91"/>
    <mergeCell ref="F17:G17"/>
    <mergeCell ref="H17:I17"/>
    <mergeCell ref="F19:G19"/>
    <mergeCell ref="F20:G20"/>
    <mergeCell ref="A22:C22"/>
    <mergeCell ref="A88:C88"/>
    <mergeCell ref="A89:C89"/>
    <mergeCell ref="D89:F89"/>
    <mergeCell ref="G88:I88"/>
    <mergeCell ref="D88:F88"/>
    <mergeCell ref="A86:C86"/>
    <mergeCell ref="A18:C18"/>
    <mergeCell ref="D18:E18"/>
    <mergeCell ref="F18:G18"/>
    <mergeCell ref="H18:I18"/>
    <mergeCell ref="A85:C85"/>
    <mergeCell ref="A84:C84"/>
    <mergeCell ref="B79:C79"/>
    <mergeCell ref="A93:C93"/>
    <mergeCell ref="D93:F93"/>
    <mergeCell ref="G93:I93"/>
    <mergeCell ref="A92:C92"/>
    <mergeCell ref="D92:F92"/>
    <mergeCell ref="M94:O94"/>
    <mergeCell ref="M92:O92"/>
    <mergeCell ref="M91:O91"/>
    <mergeCell ref="J89:L89"/>
    <mergeCell ref="M89:O89"/>
    <mergeCell ref="M90:O90"/>
    <mergeCell ref="M93:O93"/>
    <mergeCell ref="J92:L92"/>
    <mergeCell ref="J91:L91"/>
    <mergeCell ref="J90:L90"/>
    <mergeCell ref="A94:C94"/>
    <mergeCell ref="D94:F94"/>
    <mergeCell ref="G94:I94"/>
    <mergeCell ref="J94:L94"/>
    <mergeCell ref="J93:L93"/>
    <mergeCell ref="G92:I92"/>
    <mergeCell ref="D75:E75"/>
    <mergeCell ref="M43:O43"/>
    <mergeCell ref="A43:A44"/>
    <mergeCell ref="B38:E38"/>
    <mergeCell ref="M74:O74"/>
    <mergeCell ref="K75:L75"/>
    <mergeCell ref="M75:O75"/>
    <mergeCell ref="A72:O72"/>
    <mergeCell ref="B74:C74"/>
    <mergeCell ref="D74:E74"/>
    <mergeCell ref="F74:G74"/>
    <mergeCell ref="A41:J41"/>
    <mergeCell ref="B43:C43"/>
    <mergeCell ref="D43:F43"/>
    <mergeCell ref="F39:O39"/>
    <mergeCell ref="G43:I43"/>
    <mergeCell ref="J43:L43"/>
    <mergeCell ref="B39:E39"/>
    <mergeCell ref="M63:M64"/>
    <mergeCell ref="G63:G64"/>
    <mergeCell ref="F32:O32"/>
    <mergeCell ref="F33:O33"/>
    <mergeCell ref="L15:M15"/>
    <mergeCell ref="N15:O15"/>
    <mergeCell ref="J15:K15"/>
    <mergeCell ref="D16:E16"/>
    <mergeCell ref="N16:O16"/>
    <mergeCell ref="J16:K16"/>
    <mergeCell ref="J18:K18"/>
    <mergeCell ref="L18:M18"/>
    <mergeCell ref="N18:O18"/>
    <mergeCell ref="L21:M21"/>
    <mergeCell ref="N21:O21"/>
    <mergeCell ref="J20:K20"/>
    <mergeCell ref="L20:M20"/>
    <mergeCell ref="L19:M19"/>
    <mergeCell ref="J19:K19"/>
    <mergeCell ref="H20:I20"/>
    <mergeCell ref="N20:O20"/>
    <mergeCell ref="N23:O23"/>
    <mergeCell ref="N17:O17"/>
    <mergeCell ref="J17:K17"/>
    <mergeCell ref="F16:G16"/>
    <mergeCell ref="F15:G15"/>
    <mergeCell ref="A17:C17"/>
    <mergeCell ref="D17:E17"/>
    <mergeCell ref="L17:M17"/>
    <mergeCell ref="L16:M16"/>
    <mergeCell ref="H16:I16"/>
    <mergeCell ref="D15:E15"/>
    <mergeCell ref="J10:K10"/>
    <mergeCell ref="A9:C9"/>
    <mergeCell ref="N12:O12"/>
    <mergeCell ref="A13:C13"/>
    <mergeCell ref="F13:G13"/>
    <mergeCell ref="J13:K13"/>
    <mergeCell ref="H13:I13"/>
    <mergeCell ref="N13:O13"/>
    <mergeCell ref="A16:C16"/>
    <mergeCell ref="H15:I15"/>
    <mergeCell ref="A15:C15"/>
    <mergeCell ref="N14:O14"/>
    <mergeCell ref="J14:K14"/>
    <mergeCell ref="L14:M14"/>
    <mergeCell ref="A14:C14"/>
    <mergeCell ref="H14:I14"/>
    <mergeCell ref="D14:E14"/>
    <mergeCell ref="F14:G14"/>
    <mergeCell ref="L11:M11"/>
    <mergeCell ref="D13:E13"/>
    <mergeCell ref="A12:C12"/>
    <mergeCell ref="D12:E12"/>
    <mergeCell ref="H12:I12"/>
    <mergeCell ref="L12:M12"/>
    <mergeCell ref="J12:K12"/>
    <mergeCell ref="F12:G12"/>
    <mergeCell ref="L13:M13"/>
    <mergeCell ref="A1:O1"/>
    <mergeCell ref="A2:O2"/>
    <mergeCell ref="A3:O3"/>
    <mergeCell ref="D9:E9"/>
    <mergeCell ref="F9:G9"/>
    <mergeCell ref="A5:O5"/>
    <mergeCell ref="A10:C10"/>
    <mergeCell ref="D11:E11"/>
    <mergeCell ref="A11:C11"/>
    <mergeCell ref="D10:E10"/>
    <mergeCell ref="A4:O4"/>
    <mergeCell ref="A7:O7"/>
    <mergeCell ref="J9:K9"/>
    <mergeCell ref="H9:I9"/>
    <mergeCell ref="L9:M9"/>
    <mergeCell ref="H10:I10"/>
    <mergeCell ref="N10:O10"/>
    <mergeCell ref="N11:O11"/>
    <mergeCell ref="L10:M10"/>
    <mergeCell ref="F10:G10"/>
    <mergeCell ref="N9:O9"/>
    <mergeCell ref="J11:K11"/>
    <mergeCell ref="F11:G11"/>
    <mergeCell ref="H11:I11"/>
  </mergeCells>
  <phoneticPr fontId="3" type="noConversion"/>
  <printOptions horizontalCentered="1"/>
  <pageMargins left="0.78740157480314965" right="0.78740157480314965" top="1.1811023622047245" bottom="0.39370078740157483" header="0.6692913385826772" footer="0.15748031496062992"/>
  <pageSetup paperSize="9" scale="47" fitToHeight="4" orientation="landscape" horizontalDpi="1200" verticalDpi="1200" r:id="rId1"/>
  <headerFooter alignWithMargins="0">
    <oddHeader>&amp;RПродовження додатка</oddHeader>
  </headerFooter>
  <rowBreaks count="2" manualBreakCount="2">
    <brk id="40" max="14" man="1"/>
    <brk id="61" max="1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3"/>
    <pageSetUpPr fitToPage="1"/>
  </sheetPr>
  <dimension ref="A1:AE99"/>
  <sheetViews>
    <sheetView view="pageBreakPreview" zoomScale="55" zoomScaleNormal="55" zoomScaleSheetLayoutView="55" zoomScalePageLayoutView="10" workbookViewId="0">
      <selection activeCell="H99" sqref="H99"/>
    </sheetView>
  </sheetViews>
  <sheetFormatPr defaultRowHeight="15.75"/>
  <cols>
    <col min="1" max="1" width="8.28515625" style="68" customWidth="1"/>
    <col min="2" max="2" width="18.5703125" style="68" customWidth="1"/>
    <col min="3" max="3" width="9.42578125" style="68" customWidth="1"/>
    <col min="4" max="4" width="7.7109375" style="68" customWidth="1"/>
    <col min="5" max="5" width="7.85546875" style="68" customWidth="1"/>
    <col min="6" max="6" width="7.5703125" style="68" customWidth="1"/>
    <col min="7" max="7" width="11" style="68" customWidth="1"/>
    <col min="8" max="8" width="7.85546875" style="68" customWidth="1"/>
    <col min="9" max="11" width="9.42578125" style="68" customWidth="1"/>
    <col min="12" max="12" width="11" style="68" customWidth="1"/>
    <col min="13" max="13" width="8.85546875" style="68" customWidth="1"/>
    <col min="14" max="14" width="8.140625" style="68" customWidth="1"/>
    <col min="15" max="15" width="7.85546875" style="68" customWidth="1"/>
    <col min="16" max="16" width="8.85546875" style="68" customWidth="1"/>
    <col min="17" max="17" width="11" style="68" customWidth="1"/>
    <col min="18" max="19" width="8.85546875" style="68" customWidth="1"/>
    <col min="20" max="20" width="8.7109375" style="68" customWidth="1"/>
    <col min="21" max="21" width="8.42578125" style="68" customWidth="1"/>
    <col min="22" max="22" width="11" style="68" customWidth="1"/>
    <col min="23" max="23" width="9.140625" style="68" customWidth="1"/>
    <col min="24" max="24" width="8.140625" style="68" customWidth="1"/>
    <col min="25" max="25" width="9.42578125" style="68" customWidth="1"/>
    <col min="26" max="26" width="8.42578125" style="68" customWidth="1"/>
    <col min="27" max="27" width="11" style="68" customWidth="1"/>
    <col min="28" max="28" width="8.42578125" style="68" customWidth="1"/>
    <col min="29" max="29" width="8.7109375" style="68" customWidth="1"/>
    <col min="30" max="31" width="9.42578125" style="68" customWidth="1"/>
    <col min="32" max="16384" width="9.140625" style="68"/>
  </cols>
  <sheetData>
    <row r="1" spans="1:31" ht="18.75" customHeight="1">
      <c r="B1" s="3" t="s">
        <v>311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</row>
    <row r="2" spans="1:31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</row>
    <row r="3" spans="1:31" ht="41.25" customHeight="1">
      <c r="A3" s="194" t="s">
        <v>52</v>
      </c>
      <c r="B3" s="194" t="s">
        <v>154</v>
      </c>
      <c r="C3" s="319" t="s">
        <v>155</v>
      </c>
      <c r="D3" s="320"/>
      <c r="E3" s="320"/>
      <c r="F3" s="321"/>
      <c r="G3" s="319" t="s">
        <v>225</v>
      </c>
      <c r="H3" s="320"/>
      <c r="I3" s="320"/>
      <c r="J3" s="320"/>
      <c r="K3" s="320"/>
      <c r="L3" s="320"/>
      <c r="M3" s="321"/>
      <c r="N3" s="211" t="s">
        <v>156</v>
      </c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3"/>
      <c r="Z3" s="319" t="s">
        <v>320</v>
      </c>
      <c r="AA3" s="320"/>
      <c r="AB3" s="321"/>
      <c r="AC3" s="337" t="s">
        <v>321</v>
      </c>
      <c r="AD3" s="338"/>
      <c r="AE3" s="339"/>
    </row>
    <row r="4" spans="1:31" ht="48.75" customHeight="1">
      <c r="A4" s="195"/>
      <c r="B4" s="195"/>
      <c r="C4" s="322"/>
      <c r="D4" s="323"/>
      <c r="E4" s="323"/>
      <c r="F4" s="324"/>
      <c r="G4" s="322"/>
      <c r="H4" s="323"/>
      <c r="I4" s="323"/>
      <c r="J4" s="323"/>
      <c r="K4" s="323"/>
      <c r="L4" s="323"/>
      <c r="M4" s="324"/>
      <c r="N4" s="211" t="s">
        <v>323</v>
      </c>
      <c r="O4" s="212"/>
      <c r="P4" s="212"/>
      <c r="Q4" s="213"/>
      <c r="R4" s="211" t="s">
        <v>324</v>
      </c>
      <c r="S4" s="212"/>
      <c r="T4" s="212"/>
      <c r="U4" s="213"/>
      <c r="V4" s="211" t="s">
        <v>325</v>
      </c>
      <c r="W4" s="212"/>
      <c r="X4" s="212"/>
      <c r="Y4" s="213"/>
      <c r="Z4" s="323"/>
      <c r="AA4" s="323"/>
      <c r="AB4" s="324"/>
      <c r="AC4" s="343"/>
      <c r="AD4" s="344"/>
      <c r="AE4" s="345"/>
    </row>
    <row r="5" spans="1:31" ht="18" customHeight="1">
      <c r="A5" s="65">
        <v>1</v>
      </c>
      <c r="B5" s="161">
        <v>2</v>
      </c>
      <c r="C5" s="211">
        <v>3</v>
      </c>
      <c r="D5" s="212"/>
      <c r="E5" s="212"/>
      <c r="F5" s="213"/>
      <c r="G5" s="211">
        <v>4</v>
      </c>
      <c r="H5" s="212"/>
      <c r="I5" s="212"/>
      <c r="J5" s="212"/>
      <c r="K5" s="212"/>
      <c r="L5" s="212"/>
      <c r="M5" s="213"/>
      <c r="N5" s="326">
        <v>5</v>
      </c>
      <c r="O5" s="327"/>
      <c r="P5" s="327"/>
      <c r="Q5" s="328"/>
      <c r="R5" s="326">
        <v>6</v>
      </c>
      <c r="S5" s="327"/>
      <c r="T5" s="327"/>
      <c r="U5" s="328"/>
      <c r="V5" s="326">
        <v>7</v>
      </c>
      <c r="W5" s="327"/>
      <c r="X5" s="327"/>
      <c r="Y5" s="328"/>
      <c r="Z5" s="327">
        <v>8</v>
      </c>
      <c r="AA5" s="327"/>
      <c r="AB5" s="328"/>
      <c r="AC5" s="326">
        <v>9</v>
      </c>
      <c r="AD5" s="327"/>
      <c r="AE5" s="328"/>
    </row>
    <row r="6" spans="1:31">
      <c r="A6" s="65">
        <v>1</v>
      </c>
      <c r="B6" s="161"/>
      <c r="C6" s="211"/>
      <c r="D6" s="212"/>
      <c r="E6" s="212"/>
      <c r="F6" s="213"/>
      <c r="G6" s="301"/>
      <c r="H6" s="325"/>
      <c r="I6" s="325"/>
      <c r="J6" s="325"/>
      <c r="K6" s="325"/>
      <c r="L6" s="325"/>
      <c r="M6" s="302"/>
      <c r="N6" s="301"/>
      <c r="O6" s="325"/>
      <c r="P6" s="325"/>
      <c r="Q6" s="302"/>
      <c r="R6" s="301"/>
      <c r="S6" s="325"/>
      <c r="T6" s="325"/>
      <c r="U6" s="302"/>
      <c r="V6" s="301"/>
      <c r="W6" s="325"/>
      <c r="X6" s="325"/>
      <c r="Y6" s="302"/>
      <c r="Z6" s="317"/>
      <c r="AA6" s="317"/>
      <c r="AB6" s="318"/>
      <c r="AC6" s="353"/>
      <c r="AD6" s="317"/>
      <c r="AE6" s="318"/>
    </row>
    <row r="7" spans="1:31" ht="20.100000000000001" customHeight="1">
      <c r="A7" s="65"/>
      <c r="B7" s="161"/>
      <c r="C7" s="211"/>
      <c r="D7" s="212"/>
      <c r="E7" s="212"/>
      <c r="F7" s="213"/>
      <c r="G7" s="301"/>
      <c r="H7" s="325"/>
      <c r="I7" s="325"/>
      <c r="J7" s="325"/>
      <c r="K7" s="325"/>
      <c r="L7" s="325"/>
      <c r="M7" s="302"/>
      <c r="N7" s="301"/>
      <c r="O7" s="325"/>
      <c r="P7" s="325"/>
      <c r="Q7" s="302"/>
      <c r="R7" s="301"/>
      <c r="S7" s="325"/>
      <c r="T7" s="325"/>
      <c r="U7" s="302"/>
      <c r="V7" s="301"/>
      <c r="W7" s="325"/>
      <c r="X7" s="325"/>
      <c r="Y7" s="302"/>
      <c r="Z7" s="317"/>
      <c r="AA7" s="317"/>
      <c r="AB7" s="318"/>
      <c r="AC7" s="353"/>
      <c r="AD7" s="317"/>
      <c r="AE7" s="318"/>
    </row>
    <row r="8" spans="1:31" ht="20.100000000000001" customHeight="1">
      <c r="A8" s="65"/>
      <c r="B8" s="161"/>
      <c r="C8" s="211"/>
      <c r="D8" s="212"/>
      <c r="E8" s="212"/>
      <c r="F8" s="213"/>
      <c r="G8" s="301"/>
      <c r="H8" s="325"/>
      <c r="I8" s="325"/>
      <c r="J8" s="325"/>
      <c r="K8" s="325"/>
      <c r="L8" s="325"/>
      <c r="M8" s="302"/>
      <c r="N8" s="301"/>
      <c r="O8" s="325"/>
      <c r="P8" s="325"/>
      <c r="Q8" s="302"/>
      <c r="R8" s="301"/>
      <c r="S8" s="325"/>
      <c r="T8" s="325"/>
      <c r="U8" s="302"/>
      <c r="V8" s="301"/>
      <c r="W8" s="325"/>
      <c r="X8" s="325"/>
      <c r="Y8" s="302"/>
      <c r="Z8" s="317"/>
      <c r="AA8" s="317"/>
      <c r="AB8" s="318"/>
      <c r="AC8" s="353"/>
      <c r="AD8" s="317"/>
      <c r="AE8" s="318"/>
    </row>
    <row r="9" spans="1:31" ht="20.100000000000001" customHeight="1">
      <c r="A9" s="65"/>
      <c r="B9" s="161"/>
      <c r="C9" s="211"/>
      <c r="D9" s="212"/>
      <c r="E9" s="212"/>
      <c r="F9" s="213"/>
      <c r="G9" s="301"/>
      <c r="H9" s="325"/>
      <c r="I9" s="325"/>
      <c r="J9" s="325"/>
      <c r="K9" s="325"/>
      <c r="L9" s="325"/>
      <c r="M9" s="302"/>
      <c r="N9" s="301"/>
      <c r="O9" s="325"/>
      <c r="P9" s="325"/>
      <c r="Q9" s="302"/>
      <c r="R9" s="301"/>
      <c r="S9" s="325"/>
      <c r="T9" s="325"/>
      <c r="U9" s="302"/>
      <c r="V9" s="301"/>
      <c r="W9" s="325"/>
      <c r="X9" s="325"/>
      <c r="Y9" s="302"/>
      <c r="Z9" s="317"/>
      <c r="AA9" s="317"/>
      <c r="AB9" s="318"/>
      <c r="AC9" s="353"/>
      <c r="AD9" s="317"/>
      <c r="AE9" s="318"/>
    </row>
    <row r="10" spans="1:31" ht="20.100000000000001" customHeight="1">
      <c r="A10" s="309" t="s">
        <v>56</v>
      </c>
      <c r="B10" s="310"/>
      <c r="C10" s="310"/>
      <c r="D10" s="310"/>
      <c r="E10" s="310"/>
      <c r="F10" s="310"/>
      <c r="G10" s="310"/>
      <c r="H10" s="310"/>
      <c r="I10" s="310"/>
      <c r="J10" s="310"/>
      <c r="K10" s="310"/>
      <c r="L10" s="310"/>
      <c r="M10" s="311"/>
      <c r="N10" s="350">
        <f>SUM(N6:N9)</f>
        <v>0</v>
      </c>
      <c r="O10" s="351"/>
      <c r="P10" s="351"/>
      <c r="Q10" s="352"/>
      <c r="R10" s="350">
        <f>SUM(R6:R9)</f>
        <v>0</v>
      </c>
      <c r="S10" s="351"/>
      <c r="T10" s="351"/>
      <c r="U10" s="352"/>
      <c r="V10" s="350">
        <f>SUM(V6:V9)</f>
        <v>0</v>
      </c>
      <c r="W10" s="351"/>
      <c r="X10" s="351"/>
      <c r="Y10" s="352"/>
      <c r="Z10" s="335"/>
      <c r="AA10" s="335"/>
      <c r="AB10" s="336"/>
      <c r="AC10" s="354"/>
      <c r="AD10" s="335"/>
      <c r="AE10" s="336"/>
    </row>
    <row r="11" spans="1:31" ht="18.75" customHeight="1">
      <c r="A11" s="117"/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6"/>
      <c r="N11" s="116"/>
      <c r="O11" s="116"/>
      <c r="P11" s="116"/>
      <c r="Q11" s="56"/>
      <c r="R11" s="56"/>
      <c r="S11" s="56"/>
      <c r="T11" s="56"/>
      <c r="U11" s="56"/>
      <c r="V11" s="56"/>
      <c r="W11" s="164"/>
      <c r="X11" s="164"/>
      <c r="Y11" s="164"/>
      <c r="Z11" s="164"/>
      <c r="AA11" s="164"/>
      <c r="AB11" s="164"/>
      <c r="AC11" s="164"/>
      <c r="AD11" s="164"/>
      <c r="AE11" s="164"/>
    </row>
    <row r="12" spans="1:31" s="3" customFormat="1" ht="18.75" customHeight="1">
      <c r="B12" s="3" t="s">
        <v>312</v>
      </c>
    </row>
    <row r="13" spans="1:31" s="3" customFormat="1" ht="18.75" customHeight="1"/>
    <row r="14" spans="1:31" ht="39.75" customHeight="1">
      <c r="A14" s="215" t="s">
        <v>52</v>
      </c>
      <c r="B14" s="215" t="s">
        <v>157</v>
      </c>
      <c r="C14" s="204" t="s">
        <v>154</v>
      </c>
      <c r="D14" s="204"/>
      <c r="E14" s="204"/>
      <c r="F14" s="204"/>
      <c r="G14" s="319" t="s">
        <v>225</v>
      </c>
      <c r="H14" s="320"/>
      <c r="I14" s="320"/>
      <c r="J14" s="320"/>
      <c r="K14" s="320"/>
      <c r="L14" s="320"/>
      <c r="M14" s="321"/>
      <c r="N14" s="319" t="s">
        <v>158</v>
      </c>
      <c r="O14" s="320"/>
      <c r="P14" s="321"/>
      <c r="Q14" s="319" t="s">
        <v>156</v>
      </c>
      <c r="R14" s="320"/>
      <c r="S14" s="320"/>
      <c r="T14" s="320"/>
      <c r="U14" s="320"/>
      <c r="V14" s="320"/>
      <c r="W14" s="320"/>
      <c r="X14" s="320"/>
      <c r="Y14" s="321"/>
      <c r="Z14" s="337" t="s">
        <v>320</v>
      </c>
      <c r="AA14" s="338"/>
      <c r="AB14" s="339"/>
      <c r="AC14" s="337" t="s">
        <v>321</v>
      </c>
      <c r="AD14" s="338"/>
      <c r="AE14" s="339"/>
    </row>
    <row r="15" spans="1:31" ht="18.75" customHeight="1">
      <c r="A15" s="215"/>
      <c r="B15" s="215"/>
      <c r="C15" s="204"/>
      <c r="D15" s="204"/>
      <c r="E15" s="204"/>
      <c r="F15" s="204"/>
      <c r="G15" s="329"/>
      <c r="H15" s="330"/>
      <c r="I15" s="330"/>
      <c r="J15" s="330"/>
      <c r="K15" s="330"/>
      <c r="L15" s="330"/>
      <c r="M15" s="331"/>
      <c r="N15" s="329"/>
      <c r="O15" s="330"/>
      <c r="P15" s="331"/>
      <c r="Q15" s="204" t="s">
        <v>323</v>
      </c>
      <c r="R15" s="204"/>
      <c r="S15" s="204"/>
      <c r="T15" s="204" t="s">
        <v>324</v>
      </c>
      <c r="U15" s="204"/>
      <c r="V15" s="204"/>
      <c r="W15" s="204" t="s">
        <v>325</v>
      </c>
      <c r="X15" s="204"/>
      <c r="Y15" s="204"/>
      <c r="Z15" s="340"/>
      <c r="AA15" s="341"/>
      <c r="AB15" s="342"/>
      <c r="AC15" s="340"/>
      <c r="AD15" s="341"/>
      <c r="AE15" s="342"/>
    </row>
    <row r="16" spans="1:31" ht="27.75" customHeight="1">
      <c r="A16" s="215"/>
      <c r="B16" s="215"/>
      <c r="C16" s="204"/>
      <c r="D16" s="204"/>
      <c r="E16" s="204"/>
      <c r="F16" s="204"/>
      <c r="G16" s="322"/>
      <c r="H16" s="323"/>
      <c r="I16" s="323"/>
      <c r="J16" s="323"/>
      <c r="K16" s="323"/>
      <c r="L16" s="323"/>
      <c r="M16" s="324"/>
      <c r="N16" s="322"/>
      <c r="O16" s="323"/>
      <c r="P16" s="324"/>
      <c r="Q16" s="204"/>
      <c r="R16" s="204"/>
      <c r="S16" s="204"/>
      <c r="T16" s="204"/>
      <c r="U16" s="204"/>
      <c r="V16" s="204"/>
      <c r="W16" s="204"/>
      <c r="X16" s="204"/>
      <c r="Y16" s="204"/>
      <c r="Z16" s="343"/>
      <c r="AA16" s="344"/>
      <c r="AB16" s="345"/>
      <c r="AC16" s="343"/>
      <c r="AD16" s="344"/>
      <c r="AE16" s="345"/>
    </row>
    <row r="17" spans="1:31" ht="18" customHeight="1">
      <c r="A17" s="65">
        <v>1</v>
      </c>
      <c r="B17" s="65">
        <v>2</v>
      </c>
      <c r="C17" s="204">
        <v>3</v>
      </c>
      <c r="D17" s="204"/>
      <c r="E17" s="204"/>
      <c r="F17" s="204"/>
      <c r="G17" s="211">
        <v>4</v>
      </c>
      <c r="H17" s="212"/>
      <c r="I17" s="212"/>
      <c r="J17" s="212"/>
      <c r="K17" s="212"/>
      <c r="L17" s="212"/>
      <c r="M17" s="213"/>
      <c r="N17" s="211">
        <v>5</v>
      </c>
      <c r="O17" s="212"/>
      <c r="P17" s="213"/>
      <c r="Q17" s="211">
        <v>6</v>
      </c>
      <c r="R17" s="212"/>
      <c r="S17" s="213"/>
      <c r="T17" s="211">
        <v>7</v>
      </c>
      <c r="U17" s="212"/>
      <c r="V17" s="213"/>
      <c r="W17" s="211">
        <v>8</v>
      </c>
      <c r="X17" s="212"/>
      <c r="Y17" s="213"/>
      <c r="Z17" s="211">
        <v>9</v>
      </c>
      <c r="AA17" s="212"/>
      <c r="AB17" s="213"/>
      <c r="AC17" s="211">
        <v>10</v>
      </c>
      <c r="AD17" s="212"/>
      <c r="AE17" s="213"/>
    </row>
    <row r="18" spans="1:31" ht="20.100000000000001" customHeight="1">
      <c r="A18" s="162"/>
      <c r="B18" s="76"/>
      <c r="C18" s="312"/>
      <c r="D18" s="312"/>
      <c r="E18" s="312"/>
      <c r="F18" s="312"/>
      <c r="G18" s="301"/>
      <c r="H18" s="325"/>
      <c r="I18" s="325"/>
      <c r="J18" s="325"/>
      <c r="K18" s="325"/>
      <c r="L18" s="325"/>
      <c r="M18" s="302"/>
      <c r="N18" s="306"/>
      <c r="O18" s="307"/>
      <c r="P18" s="308"/>
      <c r="Q18" s="314"/>
      <c r="R18" s="315"/>
      <c r="S18" s="316"/>
      <c r="T18" s="314"/>
      <c r="U18" s="315"/>
      <c r="V18" s="316"/>
      <c r="W18" s="314"/>
      <c r="X18" s="315"/>
      <c r="Y18" s="316"/>
      <c r="Z18" s="317"/>
      <c r="AA18" s="317"/>
      <c r="AB18" s="318"/>
      <c r="AC18" s="317"/>
      <c r="AD18" s="317"/>
      <c r="AE18" s="318"/>
    </row>
    <row r="19" spans="1:31" ht="20.100000000000001" customHeight="1">
      <c r="A19" s="162"/>
      <c r="B19" s="76"/>
      <c r="C19" s="312"/>
      <c r="D19" s="312"/>
      <c r="E19" s="312"/>
      <c r="F19" s="312"/>
      <c r="G19" s="301"/>
      <c r="H19" s="325"/>
      <c r="I19" s="325"/>
      <c r="J19" s="325"/>
      <c r="K19" s="325"/>
      <c r="L19" s="325"/>
      <c r="M19" s="302"/>
      <c r="N19" s="306"/>
      <c r="O19" s="307"/>
      <c r="P19" s="308"/>
      <c r="Q19" s="314"/>
      <c r="R19" s="315"/>
      <c r="S19" s="316"/>
      <c r="T19" s="314"/>
      <c r="U19" s="315"/>
      <c r="V19" s="316"/>
      <c r="W19" s="314"/>
      <c r="X19" s="315"/>
      <c r="Y19" s="316"/>
      <c r="Z19" s="317"/>
      <c r="AA19" s="317"/>
      <c r="AB19" s="318"/>
      <c r="AC19" s="317"/>
      <c r="AD19" s="317"/>
      <c r="AE19" s="318"/>
    </row>
    <row r="20" spans="1:31" ht="20.100000000000001" customHeight="1">
      <c r="A20" s="162"/>
      <c r="B20" s="76"/>
      <c r="C20" s="312"/>
      <c r="D20" s="312"/>
      <c r="E20" s="312"/>
      <c r="F20" s="312"/>
      <c r="G20" s="301"/>
      <c r="H20" s="325"/>
      <c r="I20" s="325"/>
      <c r="J20" s="325"/>
      <c r="K20" s="325"/>
      <c r="L20" s="325"/>
      <c r="M20" s="302"/>
      <c r="N20" s="306"/>
      <c r="O20" s="307"/>
      <c r="P20" s="308"/>
      <c r="Q20" s="314"/>
      <c r="R20" s="315"/>
      <c r="S20" s="316"/>
      <c r="T20" s="314"/>
      <c r="U20" s="315"/>
      <c r="V20" s="316"/>
      <c r="W20" s="314"/>
      <c r="X20" s="315"/>
      <c r="Y20" s="316"/>
      <c r="Z20" s="317"/>
      <c r="AA20" s="317"/>
      <c r="AB20" s="318"/>
      <c r="AC20" s="317"/>
      <c r="AD20" s="317"/>
      <c r="AE20" s="318"/>
    </row>
    <row r="21" spans="1:31" ht="20.100000000000001" customHeight="1">
      <c r="A21" s="162"/>
      <c r="B21" s="76"/>
      <c r="C21" s="312"/>
      <c r="D21" s="312"/>
      <c r="E21" s="312"/>
      <c r="F21" s="312"/>
      <c r="G21" s="301"/>
      <c r="H21" s="325"/>
      <c r="I21" s="325"/>
      <c r="J21" s="325"/>
      <c r="K21" s="325"/>
      <c r="L21" s="325"/>
      <c r="M21" s="302"/>
      <c r="N21" s="306"/>
      <c r="O21" s="307"/>
      <c r="P21" s="308"/>
      <c r="Q21" s="314"/>
      <c r="R21" s="315"/>
      <c r="S21" s="316"/>
      <c r="T21" s="314"/>
      <c r="U21" s="315"/>
      <c r="V21" s="316"/>
      <c r="W21" s="314"/>
      <c r="X21" s="315"/>
      <c r="Y21" s="316"/>
      <c r="Z21" s="317"/>
      <c r="AA21" s="317"/>
      <c r="AB21" s="318"/>
      <c r="AC21" s="317"/>
      <c r="AD21" s="317"/>
      <c r="AE21" s="318"/>
    </row>
    <row r="22" spans="1:31" ht="20.100000000000001" customHeight="1">
      <c r="A22" s="309" t="s">
        <v>56</v>
      </c>
      <c r="B22" s="310"/>
      <c r="C22" s="310"/>
      <c r="D22" s="310"/>
      <c r="E22" s="310"/>
      <c r="F22" s="310"/>
      <c r="G22" s="310"/>
      <c r="H22" s="310"/>
      <c r="I22" s="310"/>
      <c r="J22" s="310"/>
      <c r="K22" s="310"/>
      <c r="L22" s="310"/>
      <c r="M22" s="311"/>
      <c r="N22" s="309"/>
      <c r="O22" s="310"/>
      <c r="P22" s="311"/>
      <c r="Q22" s="347">
        <f>SUM(Q18:Q21)</f>
        <v>0</v>
      </c>
      <c r="R22" s="348"/>
      <c r="S22" s="349"/>
      <c r="T22" s="347">
        <f>SUM(T18:T21)</f>
        <v>0</v>
      </c>
      <c r="U22" s="348"/>
      <c r="V22" s="349"/>
      <c r="W22" s="347">
        <f>SUM(W18:W21)</f>
        <v>0</v>
      </c>
      <c r="X22" s="348"/>
      <c r="Y22" s="349"/>
      <c r="Z22" s="335"/>
      <c r="AA22" s="335"/>
      <c r="AB22" s="336"/>
      <c r="AC22" s="335"/>
      <c r="AD22" s="335"/>
      <c r="AE22" s="336"/>
    </row>
    <row r="23" spans="1:31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Q23" s="165"/>
      <c r="R23" s="165"/>
      <c r="S23" s="165"/>
      <c r="T23" s="165"/>
      <c r="U23" s="165"/>
      <c r="AE23" s="165"/>
    </row>
    <row r="24" spans="1:31" s="3" customFormat="1" ht="18.75" customHeight="1">
      <c r="B24" s="3" t="s">
        <v>169</v>
      </c>
    </row>
    <row r="25" spans="1:31">
      <c r="A25" s="166"/>
      <c r="B25" s="166"/>
      <c r="C25" s="166"/>
      <c r="D25" s="166"/>
      <c r="E25" s="166"/>
      <c r="F25" s="166"/>
      <c r="G25" s="166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6"/>
      <c r="AE25" s="165" t="s">
        <v>382</v>
      </c>
    </row>
    <row r="26" spans="1:31" ht="30" customHeight="1">
      <c r="A26" s="204" t="s">
        <v>52</v>
      </c>
      <c r="B26" s="204" t="s">
        <v>181</v>
      </c>
      <c r="C26" s="204"/>
      <c r="D26" s="204"/>
      <c r="E26" s="204"/>
      <c r="F26" s="204"/>
      <c r="G26" s="204" t="s">
        <v>55</v>
      </c>
      <c r="H26" s="204"/>
      <c r="I26" s="204"/>
      <c r="J26" s="204"/>
      <c r="K26" s="204"/>
      <c r="L26" s="204" t="s">
        <v>89</v>
      </c>
      <c r="M26" s="204"/>
      <c r="N26" s="204"/>
      <c r="O26" s="204"/>
      <c r="P26" s="204"/>
      <c r="Q26" s="204" t="s">
        <v>204</v>
      </c>
      <c r="R26" s="204"/>
      <c r="S26" s="204"/>
      <c r="T26" s="204"/>
      <c r="U26" s="204"/>
      <c r="V26" s="204" t="s">
        <v>115</v>
      </c>
      <c r="W26" s="204"/>
      <c r="X26" s="204"/>
      <c r="Y26" s="204"/>
      <c r="Z26" s="204"/>
      <c r="AA26" s="204" t="s">
        <v>56</v>
      </c>
      <c r="AB26" s="204"/>
      <c r="AC26" s="204"/>
      <c r="AD26" s="204"/>
      <c r="AE26" s="204"/>
    </row>
    <row r="27" spans="1:31" ht="30" customHeight="1">
      <c r="A27" s="204"/>
      <c r="B27" s="204"/>
      <c r="C27" s="204"/>
      <c r="D27" s="204"/>
      <c r="E27" s="204"/>
      <c r="F27" s="204"/>
      <c r="G27" s="204" t="s">
        <v>80</v>
      </c>
      <c r="H27" s="204" t="s">
        <v>94</v>
      </c>
      <c r="I27" s="204"/>
      <c r="J27" s="204"/>
      <c r="K27" s="204"/>
      <c r="L27" s="204" t="s">
        <v>80</v>
      </c>
      <c r="M27" s="204" t="s">
        <v>94</v>
      </c>
      <c r="N27" s="204"/>
      <c r="O27" s="204"/>
      <c r="P27" s="204"/>
      <c r="Q27" s="204" t="s">
        <v>80</v>
      </c>
      <c r="R27" s="204" t="s">
        <v>94</v>
      </c>
      <c r="S27" s="204"/>
      <c r="T27" s="204"/>
      <c r="U27" s="204"/>
      <c r="V27" s="204" t="s">
        <v>80</v>
      </c>
      <c r="W27" s="204" t="s">
        <v>94</v>
      </c>
      <c r="X27" s="204"/>
      <c r="Y27" s="204"/>
      <c r="Z27" s="204"/>
      <c r="AA27" s="204" t="s">
        <v>80</v>
      </c>
      <c r="AB27" s="204" t="s">
        <v>94</v>
      </c>
      <c r="AC27" s="204"/>
      <c r="AD27" s="204"/>
      <c r="AE27" s="204"/>
    </row>
    <row r="28" spans="1:31" ht="39.950000000000003" customHeight="1">
      <c r="A28" s="204"/>
      <c r="B28" s="204"/>
      <c r="C28" s="204"/>
      <c r="D28" s="204"/>
      <c r="E28" s="204"/>
      <c r="F28" s="204"/>
      <c r="G28" s="204"/>
      <c r="H28" s="19" t="s">
        <v>77</v>
      </c>
      <c r="I28" s="19" t="s">
        <v>78</v>
      </c>
      <c r="J28" s="19" t="s">
        <v>76</v>
      </c>
      <c r="K28" s="19" t="s">
        <v>71</v>
      </c>
      <c r="L28" s="204"/>
      <c r="M28" s="19" t="s">
        <v>77</v>
      </c>
      <c r="N28" s="19" t="s">
        <v>78</v>
      </c>
      <c r="O28" s="19" t="s">
        <v>76</v>
      </c>
      <c r="P28" s="19" t="s">
        <v>71</v>
      </c>
      <c r="Q28" s="204"/>
      <c r="R28" s="19" t="s">
        <v>77</v>
      </c>
      <c r="S28" s="19" t="s">
        <v>78</v>
      </c>
      <c r="T28" s="19" t="s">
        <v>76</v>
      </c>
      <c r="U28" s="19" t="s">
        <v>71</v>
      </c>
      <c r="V28" s="204"/>
      <c r="W28" s="19" t="s">
        <v>77</v>
      </c>
      <c r="X28" s="19" t="s">
        <v>78</v>
      </c>
      <c r="Y28" s="19" t="s">
        <v>76</v>
      </c>
      <c r="Z28" s="19" t="s">
        <v>71</v>
      </c>
      <c r="AA28" s="204"/>
      <c r="AB28" s="19" t="s">
        <v>77</v>
      </c>
      <c r="AC28" s="19" t="s">
        <v>78</v>
      </c>
      <c r="AD28" s="19" t="s">
        <v>76</v>
      </c>
      <c r="AE28" s="19" t="s">
        <v>71</v>
      </c>
    </row>
    <row r="29" spans="1:31" ht="18" customHeight="1">
      <c r="A29" s="19">
        <v>1</v>
      </c>
      <c r="B29" s="204">
        <v>2</v>
      </c>
      <c r="C29" s="204"/>
      <c r="D29" s="204"/>
      <c r="E29" s="204"/>
      <c r="F29" s="204"/>
      <c r="G29" s="19">
        <v>3</v>
      </c>
      <c r="H29" s="19">
        <v>4</v>
      </c>
      <c r="I29" s="19">
        <v>5</v>
      </c>
      <c r="J29" s="19">
        <v>6</v>
      </c>
      <c r="K29" s="19">
        <v>7</v>
      </c>
      <c r="L29" s="19">
        <v>8</v>
      </c>
      <c r="M29" s="19">
        <v>9</v>
      </c>
      <c r="N29" s="19">
        <v>10</v>
      </c>
      <c r="O29" s="19">
        <v>11</v>
      </c>
      <c r="P29" s="19">
        <v>12</v>
      </c>
      <c r="Q29" s="19">
        <v>13</v>
      </c>
      <c r="R29" s="19">
        <v>14</v>
      </c>
      <c r="S29" s="19">
        <v>15</v>
      </c>
      <c r="T29" s="19">
        <v>16</v>
      </c>
      <c r="U29" s="19">
        <v>17</v>
      </c>
      <c r="V29" s="11">
        <v>18</v>
      </c>
      <c r="W29" s="11">
        <v>19</v>
      </c>
      <c r="X29" s="11">
        <v>20</v>
      </c>
      <c r="Y29" s="11">
        <v>21</v>
      </c>
      <c r="Z29" s="11">
        <v>22</v>
      </c>
      <c r="AA29" s="11">
        <v>23</v>
      </c>
      <c r="AB29" s="11">
        <v>24</v>
      </c>
      <c r="AC29" s="11">
        <v>25</v>
      </c>
      <c r="AD29" s="11">
        <v>26</v>
      </c>
      <c r="AE29" s="11">
        <v>27</v>
      </c>
    </row>
    <row r="30" spans="1:31" ht="18.75" customHeight="1">
      <c r="A30" s="168">
        <v>1</v>
      </c>
      <c r="B30" s="294"/>
      <c r="C30" s="295"/>
      <c r="D30" s="295"/>
      <c r="E30" s="295"/>
      <c r="F30" s="296"/>
      <c r="G30" s="169">
        <f>SUM(H30,I30,J30,K30)</f>
        <v>0</v>
      </c>
      <c r="H30" s="169"/>
      <c r="I30" s="169"/>
      <c r="J30" s="169"/>
      <c r="K30" s="169"/>
      <c r="L30" s="169">
        <f>SUM(M30,N30,O30,P30)</f>
        <v>0</v>
      </c>
      <c r="M30" s="170"/>
      <c r="N30" s="170"/>
      <c r="O30" s="170"/>
      <c r="P30" s="170"/>
      <c r="Q30" s="169">
        <f>SUM(R30,S30,T30,U30)</f>
        <v>0</v>
      </c>
      <c r="R30" s="169"/>
      <c r="S30" s="169"/>
      <c r="T30" s="169"/>
      <c r="U30" s="169"/>
      <c r="V30" s="169">
        <f>SUM(W30,X30,Y30,Z30)</f>
        <v>0</v>
      </c>
      <c r="W30" s="169"/>
      <c r="X30" s="169"/>
      <c r="Y30" s="169"/>
      <c r="Z30" s="169"/>
      <c r="AA30" s="169">
        <f>SUM(AB30,AC30,AD30,AE30)</f>
        <v>0</v>
      </c>
      <c r="AB30" s="169">
        <f t="shared" ref="AB30:AE32" si="0">SUM(H30,M30,R30,W30)</f>
        <v>0</v>
      </c>
      <c r="AC30" s="169">
        <f t="shared" si="0"/>
        <v>0</v>
      </c>
      <c r="AD30" s="169">
        <f t="shared" si="0"/>
        <v>0</v>
      </c>
      <c r="AE30" s="169">
        <f t="shared" si="0"/>
        <v>0</v>
      </c>
    </row>
    <row r="31" spans="1:31" ht="18.75" customHeight="1">
      <c r="A31" s="168">
        <v>2</v>
      </c>
      <c r="B31" s="294"/>
      <c r="C31" s="295"/>
      <c r="D31" s="295"/>
      <c r="E31" s="295"/>
      <c r="F31" s="296"/>
      <c r="G31" s="169">
        <f>SUM(H31,I31,J31,K31)</f>
        <v>0</v>
      </c>
      <c r="H31" s="169"/>
      <c r="I31" s="169"/>
      <c r="J31" s="169"/>
      <c r="K31" s="169"/>
      <c r="L31" s="169">
        <f>SUM(M31,N31,O31,P31)</f>
        <v>0</v>
      </c>
      <c r="M31" s="170"/>
      <c r="N31" s="170"/>
      <c r="O31" s="170"/>
      <c r="P31" s="170"/>
      <c r="Q31" s="169">
        <f>SUM(R31,S31,T31,U31)</f>
        <v>0</v>
      </c>
      <c r="R31" s="169"/>
      <c r="S31" s="169"/>
      <c r="T31" s="169"/>
      <c r="U31" s="169"/>
      <c r="V31" s="169">
        <f>SUM(W31,X31,Y31,Z31)</f>
        <v>0</v>
      </c>
      <c r="W31" s="169"/>
      <c r="X31" s="169"/>
      <c r="Y31" s="169"/>
      <c r="Z31" s="169"/>
      <c r="AA31" s="169">
        <f>SUM(AB31,AC31,AD31,AE31)</f>
        <v>0</v>
      </c>
      <c r="AB31" s="169">
        <f t="shared" si="0"/>
        <v>0</v>
      </c>
      <c r="AC31" s="169">
        <f t="shared" si="0"/>
        <v>0</v>
      </c>
      <c r="AD31" s="169">
        <f t="shared" si="0"/>
        <v>0</v>
      </c>
      <c r="AE31" s="169">
        <f t="shared" si="0"/>
        <v>0</v>
      </c>
    </row>
    <row r="32" spans="1:31" ht="18.75" hidden="1" customHeight="1">
      <c r="A32" s="168">
        <v>3</v>
      </c>
      <c r="B32" s="294" t="s">
        <v>439</v>
      </c>
      <c r="C32" s="295"/>
      <c r="D32" s="295"/>
      <c r="E32" s="295"/>
      <c r="F32" s="296"/>
      <c r="G32" s="169">
        <f>SUM(H32,I32,J32,K32)</f>
        <v>0</v>
      </c>
      <c r="H32" s="169"/>
      <c r="I32" s="169"/>
      <c r="J32" s="169"/>
      <c r="K32" s="169"/>
      <c r="L32" s="169">
        <f>SUM(M32,N32,O32,P32)</f>
        <v>0</v>
      </c>
      <c r="M32" s="169"/>
      <c r="N32" s="169"/>
      <c r="O32" s="169"/>
      <c r="P32" s="169"/>
      <c r="Q32" s="169">
        <f>SUM(R32,S32,T32,U32)</f>
        <v>0</v>
      </c>
      <c r="R32" s="169"/>
      <c r="S32" s="169"/>
      <c r="T32" s="169"/>
      <c r="U32" s="169"/>
      <c r="V32" s="169">
        <f>SUM(W32,X32,Y32,Z32)</f>
        <v>0</v>
      </c>
      <c r="W32" s="169"/>
      <c r="X32" s="169"/>
      <c r="Y32" s="169"/>
      <c r="Z32" s="169"/>
      <c r="AA32" s="169">
        <f>SUM(AB32,AC32,AD32,AE32)</f>
        <v>0</v>
      </c>
      <c r="AB32" s="169">
        <f t="shared" si="0"/>
        <v>0</v>
      </c>
      <c r="AC32" s="169">
        <f t="shared" si="0"/>
        <v>0</v>
      </c>
      <c r="AD32" s="169">
        <f t="shared" si="0"/>
        <v>0</v>
      </c>
      <c r="AE32" s="169">
        <f t="shared" si="0"/>
        <v>0</v>
      </c>
    </row>
    <row r="33" spans="1:31" ht="18.75" hidden="1" customHeight="1">
      <c r="A33" s="168">
        <v>4</v>
      </c>
      <c r="B33" s="294" t="s">
        <v>440</v>
      </c>
      <c r="C33" s="295"/>
      <c r="D33" s="295"/>
      <c r="E33" s="295"/>
      <c r="F33" s="296"/>
      <c r="G33" s="169">
        <f t="shared" ref="G33:G71" si="1">SUM(H33,I33,J33,K33)</f>
        <v>0</v>
      </c>
      <c r="H33" s="169"/>
      <c r="I33" s="169"/>
      <c r="J33" s="169"/>
      <c r="K33" s="169"/>
      <c r="L33" s="169">
        <f t="shared" ref="L33:L71" si="2">SUM(M33,N33,O33,P33)</f>
        <v>0</v>
      </c>
      <c r="M33" s="169"/>
      <c r="N33" s="169"/>
      <c r="O33" s="169"/>
      <c r="P33" s="169"/>
      <c r="Q33" s="169">
        <f t="shared" ref="Q33:Q71" si="3">SUM(R33,S33,T33,U33)</f>
        <v>0</v>
      </c>
      <c r="R33" s="169"/>
      <c r="S33" s="169"/>
      <c r="T33" s="169"/>
      <c r="U33" s="169"/>
      <c r="V33" s="169">
        <f t="shared" ref="V33:V71" si="4">SUM(W33,X33,Y33,Z33)</f>
        <v>0</v>
      </c>
      <c r="W33" s="169"/>
      <c r="X33" s="169"/>
      <c r="Y33" s="169"/>
      <c r="Z33" s="169"/>
      <c r="AA33" s="169">
        <f t="shared" ref="AA33:AA38" si="5">SUM(AB33,AC33,AD33,AE33)</f>
        <v>0</v>
      </c>
      <c r="AB33" s="169">
        <f t="shared" ref="AB33:AB38" si="6">SUM(H33,M33,R33,W33)</f>
        <v>0</v>
      </c>
      <c r="AC33" s="169">
        <f t="shared" ref="AC33:AC38" si="7">SUM(I33,N33,S33,X33)</f>
        <v>0</v>
      </c>
      <c r="AD33" s="169">
        <f t="shared" ref="AD33:AD38" si="8">SUM(J33,O33,T33,Y33)</f>
        <v>0</v>
      </c>
      <c r="AE33" s="169">
        <f t="shared" ref="AE33:AE38" si="9">SUM(K33,P33,U33,Z33)</f>
        <v>0</v>
      </c>
    </row>
    <row r="34" spans="1:31" ht="18.75" hidden="1" customHeight="1">
      <c r="A34" s="168">
        <v>5</v>
      </c>
      <c r="B34" s="294" t="s">
        <v>441</v>
      </c>
      <c r="C34" s="295"/>
      <c r="D34" s="295"/>
      <c r="E34" s="295"/>
      <c r="F34" s="296"/>
      <c r="G34" s="169">
        <f t="shared" si="1"/>
        <v>0</v>
      </c>
      <c r="H34" s="169"/>
      <c r="I34" s="169"/>
      <c r="J34" s="169"/>
      <c r="K34" s="169"/>
      <c r="L34" s="169">
        <f t="shared" si="2"/>
        <v>0</v>
      </c>
      <c r="M34" s="169"/>
      <c r="N34" s="169"/>
      <c r="O34" s="169"/>
      <c r="P34" s="169"/>
      <c r="Q34" s="169">
        <f t="shared" si="3"/>
        <v>0</v>
      </c>
      <c r="R34" s="169"/>
      <c r="S34" s="169"/>
      <c r="T34" s="169"/>
      <c r="U34" s="169"/>
      <c r="V34" s="169">
        <f t="shared" si="4"/>
        <v>0</v>
      </c>
      <c r="W34" s="169"/>
      <c r="X34" s="169"/>
      <c r="Y34" s="169"/>
      <c r="Z34" s="169"/>
      <c r="AA34" s="169">
        <f t="shared" si="5"/>
        <v>0</v>
      </c>
      <c r="AB34" s="169">
        <f t="shared" si="6"/>
        <v>0</v>
      </c>
      <c r="AC34" s="169">
        <f t="shared" si="7"/>
        <v>0</v>
      </c>
      <c r="AD34" s="169">
        <f t="shared" si="8"/>
        <v>0</v>
      </c>
      <c r="AE34" s="169">
        <f t="shared" si="9"/>
        <v>0</v>
      </c>
    </row>
    <row r="35" spans="1:31" ht="18.75" hidden="1" customHeight="1">
      <c r="A35" s="168">
        <v>6</v>
      </c>
      <c r="B35" s="294" t="s">
        <v>442</v>
      </c>
      <c r="C35" s="295"/>
      <c r="D35" s="295"/>
      <c r="E35" s="295"/>
      <c r="F35" s="296"/>
      <c r="G35" s="169">
        <f t="shared" si="1"/>
        <v>0</v>
      </c>
      <c r="H35" s="169"/>
      <c r="I35" s="169"/>
      <c r="J35" s="169"/>
      <c r="K35" s="169"/>
      <c r="L35" s="169">
        <f t="shared" si="2"/>
        <v>0</v>
      </c>
      <c r="M35" s="169"/>
      <c r="N35" s="169"/>
      <c r="O35" s="169"/>
      <c r="P35" s="169"/>
      <c r="Q35" s="169">
        <f t="shared" si="3"/>
        <v>0</v>
      </c>
      <c r="R35" s="169"/>
      <c r="S35" s="169"/>
      <c r="T35" s="169"/>
      <c r="U35" s="169"/>
      <c r="V35" s="169">
        <f t="shared" si="4"/>
        <v>0</v>
      </c>
      <c r="W35" s="169"/>
      <c r="X35" s="169"/>
      <c r="Y35" s="169"/>
      <c r="Z35" s="169"/>
      <c r="AA35" s="169">
        <f t="shared" si="5"/>
        <v>0</v>
      </c>
      <c r="AB35" s="169">
        <f t="shared" si="6"/>
        <v>0</v>
      </c>
      <c r="AC35" s="169">
        <f t="shared" si="7"/>
        <v>0</v>
      </c>
      <c r="AD35" s="169">
        <f t="shared" si="8"/>
        <v>0</v>
      </c>
      <c r="AE35" s="169">
        <f t="shared" si="9"/>
        <v>0</v>
      </c>
    </row>
    <row r="36" spans="1:31" ht="18.75" hidden="1" customHeight="1">
      <c r="A36" s="168">
        <v>7</v>
      </c>
      <c r="B36" s="294" t="s">
        <v>443</v>
      </c>
      <c r="C36" s="295"/>
      <c r="D36" s="295"/>
      <c r="E36" s="295"/>
      <c r="F36" s="296"/>
      <c r="G36" s="169">
        <f t="shared" si="1"/>
        <v>0</v>
      </c>
      <c r="H36" s="169"/>
      <c r="I36" s="169"/>
      <c r="J36" s="169"/>
      <c r="K36" s="169"/>
      <c r="L36" s="169">
        <f t="shared" si="2"/>
        <v>0</v>
      </c>
      <c r="M36" s="169"/>
      <c r="N36" s="169"/>
      <c r="O36" s="169"/>
      <c r="P36" s="169"/>
      <c r="Q36" s="169">
        <f t="shared" si="3"/>
        <v>0</v>
      </c>
      <c r="R36" s="169"/>
      <c r="S36" s="169"/>
      <c r="T36" s="169"/>
      <c r="U36" s="169"/>
      <c r="V36" s="169">
        <f t="shared" si="4"/>
        <v>0</v>
      </c>
      <c r="W36" s="169"/>
      <c r="X36" s="169"/>
      <c r="Y36" s="169"/>
      <c r="Z36" s="169"/>
      <c r="AA36" s="169">
        <f t="shared" si="5"/>
        <v>0</v>
      </c>
      <c r="AB36" s="169">
        <f t="shared" si="6"/>
        <v>0</v>
      </c>
      <c r="AC36" s="169">
        <f t="shared" si="7"/>
        <v>0</v>
      </c>
      <c r="AD36" s="169">
        <f t="shared" si="8"/>
        <v>0</v>
      </c>
      <c r="AE36" s="169">
        <f t="shared" si="9"/>
        <v>0</v>
      </c>
    </row>
    <row r="37" spans="1:31" ht="18.75" hidden="1" customHeight="1">
      <c r="A37" s="168">
        <v>8</v>
      </c>
      <c r="B37" s="294" t="s">
        <v>444</v>
      </c>
      <c r="C37" s="295"/>
      <c r="D37" s="295"/>
      <c r="E37" s="295"/>
      <c r="F37" s="296"/>
      <c r="G37" s="169">
        <f t="shared" si="1"/>
        <v>0</v>
      </c>
      <c r="H37" s="169"/>
      <c r="I37" s="169"/>
      <c r="J37" s="169"/>
      <c r="K37" s="169"/>
      <c r="L37" s="169">
        <f t="shared" si="2"/>
        <v>0</v>
      </c>
      <c r="M37" s="169"/>
      <c r="N37" s="169"/>
      <c r="O37" s="169"/>
      <c r="P37" s="169"/>
      <c r="Q37" s="169">
        <f t="shared" si="3"/>
        <v>0</v>
      </c>
      <c r="R37" s="169"/>
      <c r="S37" s="169"/>
      <c r="T37" s="169"/>
      <c r="U37" s="169"/>
      <c r="V37" s="169">
        <f t="shared" si="4"/>
        <v>0</v>
      </c>
      <c r="W37" s="169"/>
      <c r="X37" s="169"/>
      <c r="Y37" s="169"/>
      <c r="Z37" s="169"/>
      <c r="AA37" s="169">
        <f t="shared" si="5"/>
        <v>0</v>
      </c>
      <c r="AB37" s="169">
        <f t="shared" si="6"/>
        <v>0</v>
      </c>
      <c r="AC37" s="169">
        <f t="shared" si="7"/>
        <v>0</v>
      </c>
      <c r="AD37" s="169">
        <f t="shared" si="8"/>
        <v>0</v>
      </c>
      <c r="AE37" s="169">
        <f t="shared" si="9"/>
        <v>0</v>
      </c>
    </row>
    <row r="38" spans="1:31" ht="18.75" hidden="1" customHeight="1">
      <c r="A38" s="168">
        <v>9</v>
      </c>
      <c r="B38" s="294" t="s">
        <v>445</v>
      </c>
      <c r="C38" s="295"/>
      <c r="D38" s="295"/>
      <c r="E38" s="295"/>
      <c r="F38" s="296"/>
      <c r="G38" s="169">
        <f t="shared" si="1"/>
        <v>0</v>
      </c>
      <c r="H38" s="169"/>
      <c r="I38" s="169"/>
      <c r="J38" s="169"/>
      <c r="K38" s="169"/>
      <c r="L38" s="169">
        <f t="shared" si="2"/>
        <v>0</v>
      </c>
      <c r="M38" s="169"/>
      <c r="N38" s="169"/>
      <c r="O38" s="169"/>
      <c r="P38" s="169"/>
      <c r="Q38" s="169">
        <f t="shared" si="3"/>
        <v>0</v>
      </c>
      <c r="R38" s="169"/>
      <c r="S38" s="169"/>
      <c r="T38" s="169"/>
      <c r="U38" s="169"/>
      <c r="V38" s="169">
        <f t="shared" si="4"/>
        <v>0</v>
      </c>
      <c r="W38" s="169"/>
      <c r="X38" s="169"/>
      <c r="Y38" s="169"/>
      <c r="Z38" s="169"/>
      <c r="AA38" s="169">
        <f t="shared" si="5"/>
        <v>0</v>
      </c>
      <c r="AB38" s="169">
        <f t="shared" si="6"/>
        <v>0</v>
      </c>
      <c r="AC38" s="169">
        <f t="shared" si="7"/>
        <v>0</v>
      </c>
      <c r="AD38" s="169">
        <f t="shared" si="8"/>
        <v>0</v>
      </c>
      <c r="AE38" s="169">
        <f t="shared" si="9"/>
        <v>0</v>
      </c>
    </row>
    <row r="39" spans="1:31" ht="18.75" hidden="1" customHeight="1">
      <c r="A39" s="168">
        <v>10</v>
      </c>
      <c r="B39" s="294" t="s">
        <v>446</v>
      </c>
      <c r="C39" s="295"/>
      <c r="D39" s="295"/>
      <c r="E39" s="295"/>
      <c r="F39" s="296"/>
      <c r="G39" s="169">
        <f t="shared" si="1"/>
        <v>0</v>
      </c>
      <c r="H39" s="169"/>
      <c r="I39" s="169"/>
      <c r="J39" s="169"/>
      <c r="K39" s="169"/>
      <c r="L39" s="169">
        <f t="shared" si="2"/>
        <v>0</v>
      </c>
      <c r="M39" s="169"/>
      <c r="N39" s="169"/>
      <c r="O39" s="169"/>
      <c r="P39" s="169"/>
      <c r="Q39" s="169">
        <f t="shared" si="3"/>
        <v>0</v>
      </c>
      <c r="R39" s="169"/>
      <c r="S39" s="169"/>
      <c r="T39" s="169"/>
      <c r="U39" s="169"/>
      <c r="V39" s="169">
        <f t="shared" si="4"/>
        <v>0</v>
      </c>
      <c r="W39" s="169"/>
      <c r="X39" s="169"/>
      <c r="Y39" s="169"/>
      <c r="Z39" s="169"/>
      <c r="AA39" s="169">
        <f t="shared" ref="AA39:AA71" si="10">SUM(AB39,AC39,AD39,AE39)</f>
        <v>0</v>
      </c>
      <c r="AB39" s="169">
        <f t="shared" ref="AB39:AB71" si="11">SUM(H39,M39,R39,W39)</f>
        <v>0</v>
      </c>
      <c r="AC39" s="169">
        <f t="shared" ref="AC39:AC71" si="12">SUM(I39,N39,S39,X39)</f>
        <v>0</v>
      </c>
      <c r="AD39" s="169">
        <f t="shared" ref="AD39:AD71" si="13">SUM(J39,O39,T39,Y39)</f>
        <v>0</v>
      </c>
      <c r="AE39" s="169">
        <f t="shared" ref="AE39:AE71" si="14">SUM(K39,P39,U39,Z39)</f>
        <v>0</v>
      </c>
    </row>
    <row r="40" spans="1:31" ht="18.75" hidden="1" customHeight="1">
      <c r="A40" s="168">
        <v>11</v>
      </c>
      <c r="B40" s="294" t="s">
        <v>447</v>
      </c>
      <c r="C40" s="295"/>
      <c r="D40" s="295"/>
      <c r="E40" s="295"/>
      <c r="F40" s="296"/>
      <c r="G40" s="169">
        <f t="shared" si="1"/>
        <v>0</v>
      </c>
      <c r="H40" s="169"/>
      <c r="I40" s="169"/>
      <c r="J40" s="169"/>
      <c r="K40" s="169"/>
      <c r="L40" s="169">
        <f t="shared" si="2"/>
        <v>0</v>
      </c>
      <c r="M40" s="169"/>
      <c r="N40" s="169"/>
      <c r="O40" s="169"/>
      <c r="P40" s="169"/>
      <c r="Q40" s="169">
        <f t="shared" si="3"/>
        <v>0</v>
      </c>
      <c r="R40" s="169"/>
      <c r="S40" s="169"/>
      <c r="T40" s="169"/>
      <c r="U40" s="169"/>
      <c r="V40" s="169">
        <f t="shared" si="4"/>
        <v>0</v>
      </c>
      <c r="W40" s="169"/>
      <c r="X40" s="169"/>
      <c r="Y40" s="169"/>
      <c r="Z40" s="169"/>
      <c r="AA40" s="169">
        <f t="shared" si="10"/>
        <v>0</v>
      </c>
      <c r="AB40" s="169">
        <f t="shared" si="11"/>
        <v>0</v>
      </c>
      <c r="AC40" s="169">
        <f t="shared" si="12"/>
        <v>0</v>
      </c>
      <c r="AD40" s="169">
        <f t="shared" si="13"/>
        <v>0</v>
      </c>
      <c r="AE40" s="169">
        <f t="shared" si="14"/>
        <v>0</v>
      </c>
    </row>
    <row r="41" spans="1:31" ht="18.75" hidden="1" customHeight="1">
      <c r="A41" s="168">
        <v>12</v>
      </c>
      <c r="B41" s="294" t="s">
        <v>448</v>
      </c>
      <c r="C41" s="295"/>
      <c r="D41" s="295"/>
      <c r="E41" s="295"/>
      <c r="F41" s="296"/>
      <c r="G41" s="169">
        <f t="shared" si="1"/>
        <v>0</v>
      </c>
      <c r="H41" s="169"/>
      <c r="I41" s="169"/>
      <c r="J41" s="169"/>
      <c r="K41" s="169"/>
      <c r="L41" s="169">
        <f t="shared" si="2"/>
        <v>0</v>
      </c>
      <c r="M41" s="169"/>
      <c r="N41" s="169"/>
      <c r="O41" s="169"/>
      <c r="P41" s="169"/>
      <c r="Q41" s="169">
        <f t="shared" si="3"/>
        <v>0</v>
      </c>
      <c r="R41" s="169"/>
      <c r="S41" s="169"/>
      <c r="T41" s="169"/>
      <c r="U41" s="169"/>
      <c r="V41" s="169">
        <f t="shared" si="4"/>
        <v>0</v>
      </c>
      <c r="W41" s="169"/>
      <c r="X41" s="169"/>
      <c r="Y41" s="169"/>
      <c r="Z41" s="169"/>
      <c r="AA41" s="169">
        <f t="shared" si="10"/>
        <v>0</v>
      </c>
      <c r="AB41" s="169">
        <f t="shared" si="11"/>
        <v>0</v>
      </c>
      <c r="AC41" s="169">
        <f t="shared" si="12"/>
        <v>0</v>
      </c>
      <c r="AD41" s="169">
        <f t="shared" si="13"/>
        <v>0</v>
      </c>
      <c r="AE41" s="169">
        <f t="shared" si="14"/>
        <v>0</v>
      </c>
    </row>
    <row r="42" spans="1:31" hidden="1">
      <c r="A42" s="168">
        <v>13</v>
      </c>
      <c r="B42" s="294" t="s">
        <v>449</v>
      </c>
      <c r="C42" s="295"/>
      <c r="D42" s="295"/>
      <c r="E42" s="295"/>
      <c r="F42" s="296"/>
      <c r="G42" s="169">
        <f t="shared" si="1"/>
        <v>0</v>
      </c>
      <c r="H42" s="169"/>
      <c r="I42" s="169"/>
      <c r="J42" s="169"/>
      <c r="K42" s="169"/>
      <c r="L42" s="169">
        <f t="shared" si="2"/>
        <v>0</v>
      </c>
      <c r="M42" s="169"/>
      <c r="N42" s="169"/>
      <c r="O42" s="169"/>
      <c r="P42" s="169"/>
      <c r="Q42" s="169">
        <f t="shared" si="3"/>
        <v>0</v>
      </c>
      <c r="R42" s="169"/>
      <c r="S42" s="169"/>
      <c r="T42" s="169"/>
      <c r="U42" s="169"/>
      <c r="V42" s="169">
        <f t="shared" si="4"/>
        <v>0</v>
      </c>
      <c r="W42" s="169"/>
      <c r="X42" s="169"/>
      <c r="Y42" s="169"/>
      <c r="Z42" s="169"/>
      <c r="AA42" s="169">
        <f t="shared" si="10"/>
        <v>0</v>
      </c>
      <c r="AB42" s="169">
        <f t="shared" si="11"/>
        <v>0</v>
      </c>
      <c r="AC42" s="169">
        <f t="shared" si="12"/>
        <v>0</v>
      </c>
      <c r="AD42" s="169">
        <f t="shared" si="13"/>
        <v>0</v>
      </c>
      <c r="AE42" s="169">
        <f t="shared" si="14"/>
        <v>0</v>
      </c>
    </row>
    <row r="43" spans="1:31" hidden="1">
      <c r="A43" s="168">
        <v>14</v>
      </c>
      <c r="B43" s="294" t="s">
        <v>450</v>
      </c>
      <c r="C43" s="295"/>
      <c r="D43" s="295"/>
      <c r="E43" s="295"/>
      <c r="F43" s="296"/>
      <c r="G43" s="169">
        <f t="shared" si="1"/>
        <v>0</v>
      </c>
      <c r="H43" s="169"/>
      <c r="I43" s="169"/>
      <c r="J43" s="169"/>
      <c r="K43" s="169"/>
      <c r="L43" s="169">
        <f t="shared" si="2"/>
        <v>0</v>
      </c>
      <c r="M43" s="169"/>
      <c r="N43" s="169"/>
      <c r="O43" s="169"/>
      <c r="P43" s="169"/>
      <c r="Q43" s="169">
        <f t="shared" si="3"/>
        <v>0</v>
      </c>
      <c r="R43" s="169"/>
      <c r="S43" s="169"/>
      <c r="T43" s="169"/>
      <c r="U43" s="169"/>
      <c r="V43" s="169">
        <f t="shared" si="4"/>
        <v>0</v>
      </c>
      <c r="W43" s="169"/>
      <c r="X43" s="169"/>
      <c r="Y43" s="169"/>
      <c r="Z43" s="169"/>
      <c r="AA43" s="169">
        <f t="shared" si="10"/>
        <v>0</v>
      </c>
      <c r="AB43" s="169">
        <f t="shared" si="11"/>
        <v>0</v>
      </c>
      <c r="AC43" s="169">
        <f t="shared" si="12"/>
        <v>0</v>
      </c>
      <c r="AD43" s="169">
        <f t="shared" si="13"/>
        <v>0</v>
      </c>
      <c r="AE43" s="169">
        <f t="shared" si="14"/>
        <v>0</v>
      </c>
    </row>
    <row r="44" spans="1:31" hidden="1">
      <c r="A44" s="168">
        <v>15</v>
      </c>
      <c r="B44" s="294" t="s">
        <v>451</v>
      </c>
      <c r="C44" s="295"/>
      <c r="D44" s="295"/>
      <c r="E44" s="295"/>
      <c r="F44" s="296"/>
      <c r="G44" s="169">
        <f t="shared" si="1"/>
        <v>0</v>
      </c>
      <c r="H44" s="169"/>
      <c r="I44" s="169"/>
      <c r="J44" s="169"/>
      <c r="K44" s="169"/>
      <c r="L44" s="169">
        <f t="shared" si="2"/>
        <v>0</v>
      </c>
      <c r="M44" s="169"/>
      <c r="N44" s="169"/>
      <c r="O44" s="169"/>
      <c r="P44" s="169"/>
      <c r="Q44" s="169">
        <f t="shared" si="3"/>
        <v>0</v>
      </c>
      <c r="R44" s="169"/>
      <c r="S44" s="169"/>
      <c r="T44" s="169"/>
      <c r="U44" s="169"/>
      <c r="V44" s="169">
        <f t="shared" si="4"/>
        <v>0</v>
      </c>
      <c r="W44" s="169"/>
      <c r="X44" s="169"/>
      <c r="Y44" s="169"/>
      <c r="Z44" s="169"/>
      <c r="AA44" s="169">
        <f t="shared" si="10"/>
        <v>0</v>
      </c>
      <c r="AB44" s="169">
        <f t="shared" si="11"/>
        <v>0</v>
      </c>
      <c r="AC44" s="169">
        <f t="shared" si="12"/>
        <v>0</v>
      </c>
      <c r="AD44" s="169">
        <f t="shared" si="13"/>
        <v>0</v>
      </c>
      <c r="AE44" s="169">
        <f t="shared" si="14"/>
        <v>0</v>
      </c>
    </row>
    <row r="45" spans="1:31" ht="18.75" hidden="1" customHeight="1">
      <c r="A45" s="168">
        <v>16</v>
      </c>
      <c r="B45" s="294" t="s">
        <v>447</v>
      </c>
      <c r="C45" s="295"/>
      <c r="D45" s="295"/>
      <c r="E45" s="295"/>
      <c r="F45" s="296"/>
      <c r="G45" s="169">
        <f t="shared" si="1"/>
        <v>0</v>
      </c>
      <c r="H45" s="169"/>
      <c r="I45" s="169"/>
      <c r="J45" s="169"/>
      <c r="K45" s="169"/>
      <c r="L45" s="169">
        <f t="shared" si="2"/>
        <v>0</v>
      </c>
      <c r="M45" s="169"/>
      <c r="N45" s="169"/>
      <c r="O45" s="169"/>
      <c r="P45" s="169"/>
      <c r="Q45" s="169">
        <f t="shared" si="3"/>
        <v>0</v>
      </c>
      <c r="R45" s="169"/>
      <c r="S45" s="169"/>
      <c r="T45" s="169"/>
      <c r="U45" s="169"/>
      <c r="V45" s="169">
        <f t="shared" si="4"/>
        <v>0</v>
      </c>
      <c r="W45" s="169"/>
      <c r="X45" s="169"/>
      <c r="Y45" s="169"/>
      <c r="Z45" s="169"/>
      <c r="AA45" s="169">
        <f t="shared" si="10"/>
        <v>0</v>
      </c>
      <c r="AB45" s="169">
        <f t="shared" si="11"/>
        <v>0</v>
      </c>
      <c r="AC45" s="169">
        <f t="shared" si="12"/>
        <v>0</v>
      </c>
      <c r="AD45" s="169">
        <f t="shared" si="13"/>
        <v>0</v>
      </c>
      <c r="AE45" s="169">
        <f t="shared" si="14"/>
        <v>0</v>
      </c>
    </row>
    <row r="46" spans="1:31" ht="18.75" hidden="1" customHeight="1">
      <c r="A46" s="168">
        <v>17</v>
      </c>
      <c r="B46" s="294" t="s">
        <v>473</v>
      </c>
      <c r="C46" s="295"/>
      <c r="D46" s="295"/>
      <c r="E46" s="295"/>
      <c r="F46" s="296"/>
      <c r="G46" s="169">
        <f t="shared" si="1"/>
        <v>0</v>
      </c>
      <c r="H46" s="169"/>
      <c r="I46" s="169"/>
      <c r="J46" s="169"/>
      <c r="K46" s="169"/>
      <c r="L46" s="169">
        <f t="shared" si="2"/>
        <v>0</v>
      </c>
      <c r="M46" s="169"/>
      <c r="N46" s="169"/>
      <c r="O46" s="169"/>
      <c r="P46" s="169"/>
      <c r="Q46" s="169">
        <f t="shared" si="3"/>
        <v>0</v>
      </c>
      <c r="R46" s="169"/>
      <c r="S46" s="169"/>
      <c r="T46" s="169"/>
      <c r="U46" s="169"/>
      <c r="V46" s="169">
        <f t="shared" si="4"/>
        <v>0</v>
      </c>
      <c r="W46" s="169"/>
      <c r="X46" s="169"/>
      <c r="Y46" s="169"/>
      <c r="Z46" s="169"/>
      <c r="AA46" s="169">
        <f t="shared" si="10"/>
        <v>0</v>
      </c>
      <c r="AB46" s="169">
        <f t="shared" si="11"/>
        <v>0</v>
      </c>
      <c r="AC46" s="169">
        <f t="shared" si="12"/>
        <v>0</v>
      </c>
      <c r="AD46" s="169">
        <f t="shared" si="13"/>
        <v>0</v>
      </c>
      <c r="AE46" s="169">
        <f t="shared" si="14"/>
        <v>0</v>
      </c>
    </row>
    <row r="47" spans="1:31" hidden="1">
      <c r="A47" s="168">
        <v>18</v>
      </c>
      <c r="B47" s="294" t="s">
        <v>449</v>
      </c>
      <c r="C47" s="295"/>
      <c r="D47" s="295"/>
      <c r="E47" s="295"/>
      <c r="F47" s="296"/>
      <c r="G47" s="169">
        <f t="shared" si="1"/>
        <v>0</v>
      </c>
      <c r="H47" s="169"/>
      <c r="I47" s="169"/>
      <c r="J47" s="169"/>
      <c r="K47" s="169"/>
      <c r="L47" s="169">
        <f t="shared" si="2"/>
        <v>0</v>
      </c>
      <c r="M47" s="169"/>
      <c r="N47" s="169"/>
      <c r="O47" s="169"/>
      <c r="P47" s="169"/>
      <c r="Q47" s="169">
        <f t="shared" si="3"/>
        <v>0</v>
      </c>
      <c r="R47" s="169"/>
      <c r="S47" s="169"/>
      <c r="T47" s="169"/>
      <c r="U47" s="169"/>
      <c r="V47" s="169">
        <f t="shared" si="4"/>
        <v>0</v>
      </c>
      <c r="W47" s="169"/>
      <c r="X47" s="169"/>
      <c r="Y47" s="169"/>
      <c r="Z47" s="169"/>
      <c r="AA47" s="169">
        <f t="shared" si="10"/>
        <v>0</v>
      </c>
      <c r="AB47" s="169">
        <f t="shared" si="11"/>
        <v>0</v>
      </c>
      <c r="AC47" s="169">
        <f t="shared" si="12"/>
        <v>0</v>
      </c>
      <c r="AD47" s="169">
        <f t="shared" si="13"/>
        <v>0</v>
      </c>
      <c r="AE47" s="169">
        <f t="shared" si="14"/>
        <v>0</v>
      </c>
    </row>
    <row r="48" spans="1:31" ht="18.75" hidden="1" customHeight="1">
      <c r="A48" s="168">
        <v>19</v>
      </c>
      <c r="B48" s="294" t="s">
        <v>452</v>
      </c>
      <c r="C48" s="295"/>
      <c r="D48" s="295"/>
      <c r="E48" s="295"/>
      <c r="F48" s="296"/>
      <c r="G48" s="169">
        <f t="shared" si="1"/>
        <v>0</v>
      </c>
      <c r="H48" s="169"/>
      <c r="I48" s="169"/>
      <c r="J48" s="169"/>
      <c r="K48" s="169"/>
      <c r="L48" s="169">
        <f t="shared" si="2"/>
        <v>0</v>
      </c>
      <c r="M48" s="169"/>
      <c r="N48" s="169"/>
      <c r="O48" s="169"/>
      <c r="P48" s="169"/>
      <c r="Q48" s="169">
        <f t="shared" si="3"/>
        <v>0</v>
      </c>
      <c r="R48" s="169"/>
      <c r="S48" s="169"/>
      <c r="T48" s="169"/>
      <c r="U48" s="169"/>
      <c r="V48" s="169">
        <f t="shared" si="4"/>
        <v>0</v>
      </c>
      <c r="W48" s="169"/>
      <c r="X48" s="169"/>
      <c r="Y48" s="169"/>
      <c r="Z48" s="169"/>
      <c r="AA48" s="169">
        <f t="shared" si="10"/>
        <v>0</v>
      </c>
      <c r="AB48" s="169">
        <f t="shared" si="11"/>
        <v>0</v>
      </c>
      <c r="AC48" s="169">
        <f t="shared" si="12"/>
        <v>0</v>
      </c>
      <c r="AD48" s="169">
        <f t="shared" si="13"/>
        <v>0</v>
      </c>
      <c r="AE48" s="169">
        <f t="shared" si="14"/>
        <v>0</v>
      </c>
    </row>
    <row r="49" spans="1:31" ht="18.75" hidden="1" customHeight="1">
      <c r="A49" s="168">
        <v>20</v>
      </c>
      <c r="B49" s="294" t="s">
        <v>453</v>
      </c>
      <c r="C49" s="295"/>
      <c r="D49" s="295"/>
      <c r="E49" s="295"/>
      <c r="F49" s="296"/>
      <c r="G49" s="169">
        <f t="shared" si="1"/>
        <v>0</v>
      </c>
      <c r="H49" s="169"/>
      <c r="I49" s="169"/>
      <c r="J49" s="169"/>
      <c r="K49" s="169"/>
      <c r="L49" s="169">
        <f t="shared" si="2"/>
        <v>0</v>
      </c>
      <c r="M49" s="169"/>
      <c r="N49" s="169"/>
      <c r="O49" s="169"/>
      <c r="P49" s="169"/>
      <c r="Q49" s="169">
        <f t="shared" si="3"/>
        <v>0</v>
      </c>
      <c r="R49" s="169"/>
      <c r="S49" s="169"/>
      <c r="T49" s="169"/>
      <c r="U49" s="169"/>
      <c r="V49" s="169">
        <f t="shared" si="4"/>
        <v>0</v>
      </c>
      <c r="W49" s="169"/>
      <c r="X49" s="169"/>
      <c r="Y49" s="169"/>
      <c r="Z49" s="169"/>
      <c r="AA49" s="169">
        <f t="shared" si="10"/>
        <v>0</v>
      </c>
      <c r="AB49" s="169">
        <f t="shared" si="11"/>
        <v>0</v>
      </c>
      <c r="AC49" s="169">
        <f t="shared" si="12"/>
        <v>0</v>
      </c>
      <c r="AD49" s="169">
        <f t="shared" si="13"/>
        <v>0</v>
      </c>
      <c r="AE49" s="169">
        <f t="shared" si="14"/>
        <v>0</v>
      </c>
    </row>
    <row r="50" spans="1:31" ht="18.75" hidden="1" customHeight="1">
      <c r="A50" s="168">
        <v>21</v>
      </c>
      <c r="B50" s="294" t="s">
        <v>454</v>
      </c>
      <c r="C50" s="295"/>
      <c r="D50" s="295"/>
      <c r="E50" s="295"/>
      <c r="F50" s="296"/>
      <c r="G50" s="169">
        <f t="shared" si="1"/>
        <v>0</v>
      </c>
      <c r="H50" s="169"/>
      <c r="I50" s="169"/>
      <c r="J50" s="169"/>
      <c r="K50" s="169"/>
      <c r="L50" s="169">
        <f t="shared" si="2"/>
        <v>0</v>
      </c>
      <c r="M50" s="169"/>
      <c r="N50" s="169"/>
      <c r="O50" s="169"/>
      <c r="P50" s="169"/>
      <c r="Q50" s="169">
        <f t="shared" si="3"/>
        <v>0</v>
      </c>
      <c r="R50" s="169"/>
      <c r="S50" s="169"/>
      <c r="T50" s="169"/>
      <c r="U50" s="169"/>
      <c r="V50" s="169">
        <f t="shared" si="4"/>
        <v>0</v>
      </c>
      <c r="W50" s="169"/>
      <c r="X50" s="169"/>
      <c r="Y50" s="169"/>
      <c r="Z50" s="169"/>
      <c r="AA50" s="169">
        <f t="shared" si="10"/>
        <v>0</v>
      </c>
      <c r="AB50" s="169">
        <f t="shared" si="11"/>
        <v>0</v>
      </c>
      <c r="AC50" s="169">
        <f t="shared" si="12"/>
        <v>0</v>
      </c>
      <c r="AD50" s="169">
        <f t="shared" si="13"/>
        <v>0</v>
      </c>
      <c r="AE50" s="169">
        <f t="shared" si="14"/>
        <v>0</v>
      </c>
    </row>
    <row r="51" spans="1:31" ht="18.75" hidden="1" customHeight="1">
      <c r="A51" s="168">
        <v>22</v>
      </c>
      <c r="B51" s="294" t="s">
        <v>455</v>
      </c>
      <c r="C51" s="295"/>
      <c r="D51" s="295"/>
      <c r="E51" s="295"/>
      <c r="F51" s="296"/>
      <c r="G51" s="169">
        <f t="shared" si="1"/>
        <v>0</v>
      </c>
      <c r="H51" s="169"/>
      <c r="I51" s="169"/>
      <c r="J51" s="169"/>
      <c r="K51" s="169"/>
      <c r="L51" s="169">
        <f t="shared" si="2"/>
        <v>0</v>
      </c>
      <c r="M51" s="169"/>
      <c r="N51" s="169"/>
      <c r="O51" s="169"/>
      <c r="P51" s="169"/>
      <c r="Q51" s="169">
        <f t="shared" si="3"/>
        <v>0</v>
      </c>
      <c r="R51" s="169"/>
      <c r="S51" s="169"/>
      <c r="T51" s="169"/>
      <c r="U51" s="169"/>
      <c r="V51" s="169">
        <f t="shared" si="4"/>
        <v>0</v>
      </c>
      <c r="W51" s="169"/>
      <c r="X51" s="169"/>
      <c r="Y51" s="169"/>
      <c r="Z51" s="169"/>
      <c r="AA51" s="169">
        <f t="shared" si="10"/>
        <v>0</v>
      </c>
      <c r="AB51" s="169">
        <f t="shared" si="11"/>
        <v>0</v>
      </c>
      <c r="AC51" s="169">
        <f t="shared" si="12"/>
        <v>0</v>
      </c>
      <c r="AD51" s="169">
        <f t="shared" si="13"/>
        <v>0</v>
      </c>
      <c r="AE51" s="169">
        <f t="shared" si="14"/>
        <v>0</v>
      </c>
    </row>
    <row r="52" spans="1:31" ht="18.75" hidden="1" customHeight="1">
      <c r="A52" s="168">
        <v>23</v>
      </c>
      <c r="B52" s="294" t="s">
        <v>443</v>
      </c>
      <c r="C52" s="295"/>
      <c r="D52" s="295"/>
      <c r="E52" s="295"/>
      <c r="F52" s="296"/>
      <c r="G52" s="169">
        <f t="shared" si="1"/>
        <v>0</v>
      </c>
      <c r="H52" s="169"/>
      <c r="I52" s="169"/>
      <c r="J52" s="169"/>
      <c r="K52" s="169"/>
      <c r="L52" s="169">
        <f t="shared" si="2"/>
        <v>0</v>
      </c>
      <c r="M52" s="169"/>
      <c r="N52" s="169"/>
      <c r="O52" s="169"/>
      <c r="P52" s="169"/>
      <c r="Q52" s="169">
        <f t="shared" si="3"/>
        <v>0</v>
      </c>
      <c r="R52" s="169"/>
      <c r="S52" s="169"/>
      <c r="T52" s="169"/>
      <c r="U52" s="169"/>
      <c r="V52" s="169">
        <f t="shared" si="4"/>
        <v>0</v>
      </c>
      <c r="W52" s="169"/>
      <c r="X52" s="169"/>
      <c r="Y52" s="169"/>
      <c r="Z52" s="169"/>
      <c r="AA52" s="169">
        <f t="shared" si="10"/>
        <v>0</v>
      </c>
      <c r="AB52" s="169">
        <f t="shared" si="11"/>
        <v>0</v>
      </c>
      <c r="AC52" s="169">
        <f t="shared" si="12"/>
        <v>0</v>
      </c>
      <c r="AD52" s="169">
        <f t="shared" si="13"/>
        <v>0</v>
      </c>
      <c r="AE52" s="169">
        <f t="shared" si="14"/>
        <v>0</v>
      </c>
    </row>
    <row r="53" spans="1:31" hidden="1">
      <c r="A53" s="168">
        <v>24</v>
      </c>
      <c r="B53" s="294" t="s">
        <v>449</v>
      </c>
      <c r="C53" s="295"/>
      <c r="D53" s="295"/>
      <c r="E53" s="295"/>
      <c r="F53" s="296"/>
      <c r="G53" s="169">
        <f t="shared" si="1"/>
        <v>0</v>
      </c>
      <c r="H53" s="169"/>
      <c r="I53" s="169"/>
      <c r="J53" s="169"/>
      <c r="K53" s="169"/>
      <c r="L53" s="169">
        <f t="shared" si="2"/>
        <v>0</v>
      </c>
      <c r="M53" s="169"/>
      <c r="N53" s="169"/>
      <c r="O53" s="169"/>
      <c r="P53" s="169"/>
      <c r="Q53" s="169">
        <f t="shared" si="3"/>
        <v>0</v>
      </c>
      <c r="R53" s="169"/>
      <c r="S53" s="169"/>
      <c r="T53" s="169"/>
      <c r="U53" s="169"/>
      <c r="V53" s="169">
        <f t="shared" si="4"/>
        <v>0</v>
      </c>
      <c r="W53" s="169"/>
      <c r="X53" s="169"/>
      <c r="Y53" s="169"/>
      <c r="Z53" s="169"/>
      <c r="AA53" s="169">
        <f t="shared" si="10"/>
        <v>0</v>
      </c>
      <c r="AB53" s="169">
        <f t="shared" si="11"/>
        <v>0</v>
      </c>
      <c r="AC53" s="169">
        <f t="shared" si="12"/>
        <v>0</v>
      </c>
      <c r="AD53" s="169">
        <f t="shared" si="13"/>
        <v>0</v>
      </c>
      <c r="AE53" s="169">
        <f t="shared" si="14"/>
        <v>0</v>
      </c>
    </row>
    <row r="54" spans="1:31" ht="18.75" hidden="1" customHeight="1">
      <c r="A54" s="168">
        <v>25</v>
      </c>
      <c r="B54" s="294" t="s">
        <v>456</v>
      </c>
      <c r="C54" s="295"/>
      <c r="D54" s="295"/>
      <c r="E54" s="295"/>
      <c r="F54" s="296"/>
      <c r="G54" s="169">
        <f t="shared" si="1"/>
        <v>0</v>
      </c>
      <c r="H54" s="169"/>
      <c r="I54" s="169"/>
      <c r="J54" s="169"/>
      <c r="K54" s="169"/>
      <c r="L54" s="169">
        <f t="shared" si="2"/>
        <v>0</v>
      </c>
      <c r="M54" s="169"/>
      <c r="N54" s="169"/>
      <c r="O54" s="169"/>
      <c r="P54" s="169"/>
      <c r="Q54" s="169">
        <f t="shared" si="3"/>
        <v>0</v>
      </c>
      <c r="R54" s="169"/>
      <c r="S54" s="169"/>
      <c r="T54" s="169"/>
      <c r="U54" s="169"/>
      <c r="V54" s="169">
        <f t="shared" si="4"/>
        <v>0</v>
      </c>
      <c r="W54" s="169"/>
      <c r="X54" s="169"/>
      <c r="Y54" s="169"/>
      <c r="Z54" s="169"/>
      <c r="AA54" s="169">
        <f t="shared" si="10"/>
        <v>0</v>
      </c>
      <c r="AB54" s="169">
        <f t="shared" si="11"/>
        <v>0</v>
      </c>
      <c r="AC54" s="169">
        <f t="shared" si="12"/>
        <v>0</v>
      </c>
      <c r="AD54" s="169">
        <f t="shared" si="13"/>
        <v>0</v>
      </c>
      <c r="AE54" s="169">
        <f t="shared" si="14"/>
        <v>0</v>
      </c>
    </row>
    <row r="55" spans="1:31" ht="18.75" hidden="1" customHeight="1">
      <c r="A55" s="168">
        <v>26</v>
      </c>
      <c r="B55" s="294" t="s">
        <v>457</v>
      </c>
      <c r="C55" s="295"/>
      <c r="D55" s="295"/>
      <c r="E55" s="295"/>
      <c r="F55" s="296"/>
      <c r="G55" s="169">
        <f t="shared" si="1"/>
        <v>0</v>
      </c>
      <c r="H55" s="169"/>
      <c r="I55" s="169"/>
      <c r="J55" s="169"/>
      <c r="K55" s="169"/>
      <c r="L55" s="169">
        <f t="shared" si="2"/>
        <v>0</v>
      </c>
      <c r="M55" s="169"/>
      <c r="N55" s="169"/>
      <c r="O55" s="169"/>
      <c r="P55" s="169"/>
      <c r="Q55" s="169">
        <f t="shared" si="3"/>
        <v>0</v>
      </c>
      <c r="R55" s="169"/>
      <c r="S55" s="169"/>
      <c r="T55" s="169"/>
      <c r="U55" s="169"/>
      <c r="V55" s="169">
        <f t="shared" si="4"/>
        <v>0</v>
      </c>
      <c r="W55" s="169"/>
      <c r="X55" s="169"/>
      <c r="Y55" s="169"/>
      <c r="Z55" s="169"/>
      <c r="AA55" s="169">
        <f t="shared" si="10"/>
        <v>0</v>
      </c>
      <c r="AB55" s="169">
        <f t="shared" si="11"/>
        <v>0</v>
      </c>
      <c r="AC55" s="169">
        <f t="shared" si="12"/>
        <v>0</v>
      </c>
      <c r="AD55" s="169">
        <f t="shared" si="13"/>
        <v>0</v>
      </c>
      <c r="AE55" s="169">
        <f t="shared" si="14"/>
        <v>0</v>
      </c>
    </row>
    <row r="56" spans="1:31" ht="18.75" hidden="1" customHeight="1">
      <c r="A56" s="168">
        <v>27</v>
      </c>
      <c r="B56" s="294" t="s">
        <v>439</v>
      </c>
      <c r="C56" s="295"/>
      <c r="D56" s="295"/>
      <c r="E56" s="295"/>
      <c r="F56" s="296"/>
      <c r="G56" s="169">
        <f t="shared" si="1"/>
        <v>0</v>
      </c>
      <c r="H56" s="169"/>
      <c r="I56" s="169"/>
      <c r="J56" s="169"/>
      <c r="K56" s="169"/>
      <c r="L56" s="169">
        <f t="shared" si="2"/>
        <v>0</v>
      </c>
      <c r="M56" s="169"/>
      <c r="N56" s="169"/>
      <c r="O56" s="169"/>
      <c r="P56" s="169"/>
      <c r="Q56" s="169">
        <f t="shared" si="3"/>
        <v>0</v>
      </c>
      <c r="R56" s="169"/>
      <c r="S56" s="169"/>
      <c r="T56" s="169"/>
      <c r="U56" s="169"/>
      <c r="V56" s="169">
        <f t="shared" si="4"/>
        <v>0</v>
      </c>
      <c r="W56" s="169"/>
      <c r="X56" s="169"/>
      <c r="Y56" s="169"/>
      <c r="Z56" s="169"/>
      <c r="AA56" s="169">
        <f t="shared" si="10"/>
        <v>0</v>
      </c>
      <c r="AB56" s="169">
        <f t="shared" si="11"/>
        <v>0</v>
      </c>
      <c r="AC56" s="169">
        <f t="shared" si="12"/>
        <v>0</v>
      </c>
      <c r="AD56" s="169">
        <f t="shared" si="13"/>
        <v>0</v>
      </c>
      <c r="AE56" s="169">
        <f t="shared" si="14"/>
        <v>0</v>
      </c>
    </row>
    <row r="57" spans="1:31" ht="18.75" hidden="1" customHeight="1">
      <c r="A57" s="168">
        <v>28</v>
      </c>
      <c r="B57" s="294" t="s">
        <v>458</v>
      </c>
      <c r="C57" s="295"/>
      <c r="D57" s="295"/>
      <c r="E57" s="295"/>
      <c r="F57" s="296"/>
      <c r="G57" s="169">
        <f t="shared" si="1"/>
        <v>0</v>
      </c>
      <c r="H57" s="169"/>
      <c r="I57" s="169"/>
      <c r="J57" s="169"/>
      <c r="K57" s="169"/>
      <c r="L57" s="169">
        <f t="shared" si="2"/>
        <v>0</v>
      </c>
      <c r="M57" s="169"/>
      <c r="N57" s="169"/>
      <c r="O57" s="169"/>
      <c r="P57" s="169"/>
      <c r="Q57" s="169">
        <f t="shared" si="3"/>
        <v>0</v>
      </c>
      <c r="R57" s="169"/>
      <c r="S57" s="169"/>
      <c r="T57" s="169"/>
      <c r="U57" s="169"/>
      <c r="V57" s="169">
        <f t="shared" si="4"/>
        <v>0</v>
      </c>
      <c r="W57" s="169"/>
      <c r="X57" s="169"/>
      <c r="Y57" s="169"/>
      <c r="Z57" s="169"/>
      <c r="AA57" s="169">
        <f t="shared" si="10"/>
        <v>0</v>
      </c>
      <c r="AB57" s="169">
        <f t="shared" si="11"/>
        <v>0</v>
      </c>
      <c r="AC57" s="169">
        <f t="shared" si="12"/>
        <v>0</v>
      </c>
      <c r="AD57" s="169">
        <f t="shared" si="13"/>
        <v>0</v>
      </c>
      <c r="AE57" s="169">
        <f t="shared" si="14"/>
        <v>0</v>
      </c>
    </row>
    <row r="58" spans="1:31" ht="18.75" hidden="1" customHeight="1">
      <c r="A58" s="168">
        <v>29</v>
      </c>
      <c r="B58" s="294" t="s">
        <v>459</v>
      </c>
      <c r="C58" s="295"/>
      <c r="D58" s="295"/>
      <c r="E58" s="295"/>
      <c r="F58" s="296"/>
      <c r="G58" s="169">
        <f t="shared" si="1"/>
        <v>0</v>
      </c>
      <c r="H58" s="169"/>
      <c r="I58" s="169"/>
      <c r="J58" s="169"/>
      <c r="K58" s="169"/>
      <c r="L58" s="169">
        <f t="shared" si="2"/>
        <v>0</v>
      </c>
      <c r="M58" s="169"/>
      <c r="N58" s="169"/>
      <c r="O58" s="169"/>
      <c r="P58" s="169"/>
      <c r="Q58" s="169">
        <f t="shared" si="3"/>
        <v>0</v>
      </c>
      <c r="R58" s="169"/>
      <c r="S58" s="169"/>
      <c r="T58" s="169"/>
      <c r="U58" s="169"/>
      <c r="V58" s="169">
        <f t="shared" si="4"/>
        <v>0</v>
      </c>
      <c r="W58" s="169"/>
      <c r="X58" s="169"/>
      <c r="Y58" s="169"/>
      <c r="Z58" s="169"/>
      <c r="AA58" s="169">
        <f t="shared" si="10"/>
        <v>0</v>
      </c>
      <c r="AB58" s="169">
        <f t="shared" si="11"/>
        <v>0</v>
      </c>
      <c r="AC58" s="169">
        <f t="shared" si="12"/>
        <v>0</v>
      </c>
      <c r="AD58" s="169">
        <f t="shared" si="13"/>
        <v>0</v>
      </c>
      <c r="AE58" s="169">
        <f t="shared" si="14"/>
        <v>0</v>
      </c>
    </row>
    <row r="59" spans="1:31" ht="18.75" hidden="1" customHeight="1">
      <c r="A59" s="168">
        <v>30</v>
      </c>
      <c r="B59" s="294" t="s">
        <v>460</v>
      </c>
      <c r="C59" s="295"/>
      <c r="D59" s="295"/>
      <c r="E59" s="295"/>
      <c r="F59" s="296"/>
      <c r="G59" s="169">
        <f t="shared" si="1"/>
        <v>0</v>
      </c>
      <c r="H59" s="169"/>
      <c r="I59" s="169"/>
      <c r="J59" s="169"/>
      <c r="K59" s="169"/>
      <c r="L59" s="169">
        <f t="shared" si="2"/>
        <v>0</v>
      </c>
      <c r="M59" s="169"/>
      <c r="N59" s="169"/>
      <c r="O59" s="169"/>
      <c r="P59" s="169"/>
      <c r="Q59" s="169">
        <f t="shared" si="3"/>
        <v>0</v>
      </c>
      <c r="R59" s="169"/>
      <c r="S59" s="169"/>
      <c r="T59" s="169"/>
      <c r="U59" s="169"/>
      <c r="V59" s="169">
        <f t="shared" si="4"/>
        <v>0</v>
      </c>
      <c r="W59" s="169"/>
      <c r="X59" s="169"/>
      <c r="Y59" s="169"/>
      <c r="Z59" s="169"/>
      <c r="AA59" s="169">
        <f t="shared" si="10"/>
        <v>0</v>
      </c>
      <c r="AB59" s="169">
        <f t="shared" si="11"/>
        <v>0</v>
      </c>
      <c r="AC59" s="169">
        <f t="shared" si="12"/>
        <v>0</v>
      </c>
      <c r="AD59" s="169">
        <f t="shared" si="13"/>
        <v>0</v>
      </c>
      <c r="AE59" s="169">
        <f t="shared" si="14"/>
        <v>0</v>
      </c>
    </row>
    <row r="60" spans="1:31" ht="18.75" hidden="1" customHeight="1">
      <c r="A60" s="168">
        <v>31</v>
      </c>
      <c r="B60" s="294" t="s">
        <v>461</v>
      </c>
      <c r="C60" s="295"/>
      <c r="D60" s="295"/>
      <c r="E60" s="295"/>
      <c r="F60" s="296"/>
      <c r="G60" s="169">
        <f t="shared" si="1"/>
        <v>0</v>
      </c>
      <c r="H60" s="169"/>
      <c r="I60" s="169"/>
      <c r="J60" s="169"/>
      <c r="K60" s="169"/>
      <c r="L60" s="169">
        <f t="shared" si="2"/>
        <v>0</v>
      </c>
      <c r="M60" s="169"/>
      <c r="N60" s="169"/>
      <c r="O60" s="169"/>
      <c r="P60" s="169"/>
      <c r="Q60" s="169">
        <f t="shared" si="3"/>
        <v>0</v>
      </c>
      <c r="R60" s="169"/>
      <c r="S60" s="169"/>
      <c r="T60" s="169"/>
      <c r="U60" s="169"/>
      <c r="V60" s="169">
        <f t="shared" si="4"/>
        <v>0</v>
      </c>
      <c r="W60" s="169"/>
      <c r="X60" s="169"/>
      <c r="Y60" s="169"/>
      <c r="Z60" s="169"/>
      <c r="AA60" s="169">
        <f t="shared" si="10"/>
        <v>0</v>
      </c>
      <c r="AB60" s="169">
        <f t="shared" si="11"/>
        <v>0</v>
      </c>
      <c r="AC60" s="169">
        <f t="shared" si="12"/>
        <v>0</v>
      </c>
      <c r="AD60" s="169">
        <f t="shared" si="13"/>
        <v>0</v>
      </c>
      <c r="AE60" s="169">
        <f t="shared" si="14"/>
        <v>0</v>
      </c>
    </row>
    <row r="61" spans="1:31" ht="18.75" hidden="1" customHeight="1">
      <c r="A61" s="168">
        <v>32</v>
      </c>
      <c r="B61" s="294" t="s">
        <v>462</v>
      </c>
      <c r="C61" s="295"/>
      <c r="D61" s="295"/>
      <c r="E61" s="295"/>
      <c r="F61" s="296"/>
      <c r="G61" s="169">
        <f t="shared" si="1"/>
        <v>0</v>
      </c>
      <c r="H61" s="169"/>
      <c r="I61" s="169"/>
      <c r="J61" s="169"/>
      <c r="K61" s="169"/>
      <c r="L61" s="169">
        <f t="shared" si="2"/>
        <v>0</v>
      </c>
      <c r="M61" s="169"/>
      <c r="N61" s="169"/>
      <c r="O61" s="169"/>
      <c r="P61" s="169"/>
      <c r="Q61" s="169">
        <f t="shared" si="3"/>
        <v>0</v>
      </c>
      <c r="R61" s="169"/>
      <c r="S61" s="169"/>
      <c r="T61" s="169"/>
      <c r="U61" s="169"/>
      <c r="V61" s="169">
        <f t="shared" si="4"/>
        <v>0</v>
      </c>
      <c r="W61" s="169"/>
      <c r="X61" s="169"/>
      <c r="Y61" s="169"/>
      <c r="Z61" s="169"/>
      <c r="AA61" s="169">
        <f t="shared" si="10"/>
        <v>0</v>
      </c>
      <c r="AB61" s="169">
        <f t="shared" si="11"/>
        <v>0</v>
      </c>
      <c r="AC61" s="169">
        <f t="shared" si="12"/>
        <v>0</v>
      </c>
      <c r="AD61" s="169">
        <f t="shared" si="13"/>
        <v>0</v>
      </c>
      <c r="AE61" s="169">
        <f t="shared" si="14"/>
        <v>0</v>
      </c>
    </row>
    <row r="62" spans="1:31" hidden="1">
      <c r="A62" s="168">
        <v>33</v>
      </c>
      <c r="B62" s="294" t="s">
        <v>463</v>
      </c>
      <c r="C62" s="295"/>
      <c r="D62" s="295"/>
      <c r="E62" s="295"/>
      <c r="F62" s="296"/>
      <c r="G62" s="169">
        <f t="shared" si="1"/>
        <v>0</v>
      </c>
      <c r="H62" s="169"/>
      <c r="I62" s="169"/>
      <c r="J62" s="169"/>
      <c r="K62" s="169"/>
      <c r="L62" s="169">
        <f t="shared" si="2"/>
        <v>0</v>
      </c>
      <c r="M62" s="169"/>
      <c r="N62" s="169"/>
      <c r="O62" s="169"/>
      <c r="P62" s="169"/>
      <c r="Q62" s="169">
        <f t="shared" si="3"/>
        <v>0</v>
      </c>
      <c r="R62" s="169"/>
      <c r="S62" s="169"/>
      <c r="T62" s="169"/>
      <c r="U62" s="169"/>
      <c r="V62" s="169">
        <f t="shared" si="4"/>
        <v>0</v>
      </c>
      <c r="W62" s="169"/>
      <c r="X62" s="169"/>
      <c r="Y62" s="169"/>
      <c r="Z62" s="169"/>
      <c r="AA62" s="169">
        <f t="shared" si="10"/>
        <v>0</v>
      </c>
      <c r="AB62" s="169">
        <f t="shared" si="11"/>
        <v>0</v>
      </c>
      <c r="AC62" s="169">
        <f t="shared" si="12"/>
        <v>0</v>
      </c>
      <c r="AD62" s="169">
        <f t="shared" si="13"/>
        <v>0</v>
      </c>
      <c r="AE62" s="169">
        <f t="shared" si="14"/>
        <v>0</v>
      </c>
    </row>
    <row r="63" spans="1:31" hidden="1">
      <c r="A63" s="168">
        <v>34</v>
      </c>
      <c r="B63" s="294" t="s">
        <v>464</v>
      </c>
      <c r="C63" s="295"/>
      <c r="D63" s="295"/>
      <c r="E63" s="295"/>
      <c r="F63" s="296"/>
      <c r="G63" s="169">
        <f t="shared" si="1"/>
        <v>0</v>
      </c>
      <c r="H63" s="169"/>
      <c r="I63" s="169"/>
      <c r="J63" s="169"/>
      <c r="K63" s="169"/>
      <c r="L63" s="169">
        <f t="shared" si="2"/>
        <v>0</v>
      </c>
      <c r="M63" s="169"/>
      <c r="N63" s="169"/>
      <c r="O63" s="169"/>
      <c r="P63" s="169"/>
      <c r="Q63" s="169">
        <f t="shared" si="3"/>
        <v>0</v>
      </c>
      <c r="R63" s="169"/>
      <c r="S63" s="169"/>
      <c r="T63" s="169"/>
      <c r="U63" s="169"/>
      <c r="V63" s="169">
        <f t="shared" si="4"/>
        <v>0</v>
      </c>
      <c r="W63" s="169"/>
      <c r="X63" s="169"/>
      <c r="Y63" s="169"/>
      <c r="Z63" s="169"/>
      <c r="AA63" s="169">
        <f t="shared" si="10"/>
        <v>0</v>
      </c>
      <c r="AB63" s="169">
        <f t="shared" si="11"/>
        <v>0</v>
      </c>
      <c r="AC63" s="169">
        <f t="shared" si="12"/>
        <v>0</v>
      </c>
      <c r="AD63" s="169">
        <f t="shared" si="13"/>
        <v>0</v>
      </c>
      <c r="AE63" s="169">
        <f t="shared" si="14"/>
        <v>0</v>
      </c>
    </row>
    <row r="64" spans="1:31" hidden="1">
      <c r="A64" s="168">
        <v>35</v>
      </c>
      <c r="B64" s="294" t="s">
        <v>465</v>
      </c>
      <c r="C64" s="295"/>
      <c r="D64" s="295"/>
      <c r="E64" s="295"/>
      <c r="F64" s="296"/>
      <c r="G64" s="169">
        <f t="shared" si="1"/>
        <v>0</v>
      </c>
      <c r="H64" s="169"/>
      <c r="I64" s="169"/>
      <c r="J64" s="169"/>
      <c r="K64" s="169"/>
      <c r="L64" s="169">
        <f t="shared" si="2"/>
        <v>0</v>
      </c>
      <c r="M64" s="169"/>
      <c r="N64" s="169"/>
      <c r="O64" s="169"/>
      <c r="P64" s="169"/>
      <c r="Q64" s="169">
        <f t="shared" si="3"/>
        <v>0</v>
      </c>
      <c r="R64" s="169"/>
      <c r="S64" s="169"/>
      <c r="T64" s="169"/>
      <c r="U64" s="169"/>
      <c r="V64" s="169">
        <f t="shared" si="4"/>
        <v>0</v>
      </c>
      <c r="W64" s="169"/>
      <c r="X64" s="169"/>
      <c r="Y64" s="169"/>
      <c r="Z64" s="169"/>
      <c r="AA64" s="169">
        <f t="shared" si="10"/>
        <v>0</v>
      </c>
      <c r="AB64" s="169">
        <f t="shared" si="11"/>
        <v>0</v>
      </c>
      <c r="AC64" s="169">
        <f t="shared" si="12"/>
        <v>0</v>
      </c>
      <c r="AD64" s="169">
        <f t="shared" si="13"/>
        <v>0</v>
      </c>
      <c r="AE64" s="169">
        <f t="shared" si="14"/>
        <v>0</v>
      </c>
    </row>
    <row r="65" spans="1:31" hidden="1">
      <c r="A65" s="168">
        <v>36</v>
      </c>
      <c r="B65" s="294" t="s">
        <v>466</v>
      </c>
      <c r="C65" s="295"/>
      <c r="D65" s="295"/>
      <c r="E65" s="295"/>
      <c r="F65" s="296"/>
      <c r="G65" s="169">
        <f t="shared" si="1"/>
        <v>0</v>
      </c>
      <c r="H65" s="169"/>
      <c r="I65" s="169"/>
      <c r="J65" s="169"/>
      <c r="K65" s="169"/>
      <c r="L65" s="169">
        <f t="shared" si="2"/>
        <v>0</v>
      </c>
      <c r="M65" s="169"/>
      <c r="N65" s="169"/>
      <c r="O65" s="169"/>
      <c r="P65" s="169"/>
      <c r="Q65" s="169">
        <f t="shared" si="3"/>
        <v>0</v>
      </c>
      <c r="R65" s="169"/>
      <c r="S65" s="169"/>
      <c r="T65" s="169"/>
      <c r="U65" s="169"/>
      <c r="V65" s="169">
        <f t="shared" si="4"/>
        <v>0</v>
      </c>
      <c r="W65" s="169"/>
      <c r="X65" s="169"/>
      <c r="Y65" s="169"/>
      <c r="Z65" s="169"/>
      <c r="AA65" s="169">
        <f t="shared" si="10"/>
        <v>0</v>
      </c>
      <c r="AB65" s="169">
        <f t="shared" si="11"/>
        <v>0</v>
      </c>
      <c r="AC65" s="169">
        <f t="shared" si="12"/>
        <v>0</v>
      </c>
      <c r="AD65" s="169">
        <f t="shared" si="13"/>
        <v>0</v>
      </c>
      <c r="AE65" s="169">
        <f t="shared" si="14"/>
        <v>0</v>
      </c>
    </row>
    <row r="66" spans="1:31" hidden="1">
      <c r="A66" s="168">
        <v>37</v>
      </c>
      <c r="B66" s="294" t="s">
        <v>467</v>
      </c>
      <c r="C66" s="295"/>
      <c r="D66" s="295"/>
      <c r="E66" s="295"/>
      <c r="F66" s="296"/>
      <c r="G66" s="169">
        <f t="shared" si="1"/>
        <v>0</v>
      </c>
      <c r="H66" s="169"/>
      <c r="I66" s="169"/>
      <c r="J66" s="169"/>
      <c r="K66" s="169"/>
      <c r="L66" s="169">
        <f t="shared" si="2"/>
        <v>0</v>
      </c>
      <c r="M66" s="169"/>
      <c r="N66" s="169"/>
      <c r="O66" s="169"/>
      <c r="P66" s="169"/>
      <c r="Q66" s="169">
        <f t="shared" si="3"/>
        <v>0</v>
      </c>
      <c r="R66" s="169"/>
      <c r="S66" s="169"/>
      <c r="T66" s="169"/>
      <c r="U66" s="169"/>
      <c r="V66" s="169">
        <f t="shared" si="4"/>
        <v>0</v>
      </c>
      <c r="W66" s="169"/>
      <c r="X66" s="169"/>
      <c r="Y66" s="169"/>
      <c r="Z66" s="169"/>
      <c r="AA66" s="169">
        <f t="shared" si="10"/>
        <v>0</v>
      </c>
      <c r="AB66" s="169">
        <f t="shared" si="11"/>
        <v>0</v>
      </c>
      <c r="AC66" s="169">
        <f t="shared" si="12"/>
        <v>0</v>
      </c>
      <c r="AD66" s="169">
        <f t="shared" si="13"/>
        <v>0</v>
      </c>
      <c r="AE66" s="169">
        <f t="shared" si="14"/>
        <v>0</v>
      </c>
    </row>
    <row r="67" spans="1:31" hidden="1">
      <c r="A67" s="168">
        <v>38</v>
      </c>
      <c r="B67" s="294" t="s">
        <v>468</v>
      </c>
      <c r="C67" s="295"/>
      <c r="D67" s="295"/>
      <c r="E67" s="295"/>
      <c r="F67" s="296"/>
      <c r="G67" s="169">
        <f t="shared" si="1"/>
        <v>0</v>
      </c>
      <c r="H67" s="169"/>
      <c r="I67" s="169"/>
      <c r="J67" s="169"/>
      <c r="K67" s="169"/>
      <c r="L67" s="169">
        <f t="shared" si="2"/>
        <v>0</v>
      </c>
      <c r="M67" s="169"/>
      <c r="N67" s="169"/>
      <c r="O67" s="169"/>
      <c r="P67" s="169"/>
      <c r="Q67" s="169">
        <f t="shared" si="3"/>
        <v>0</v>
      </c>
      <c r="R67" s="169"/>
      <c r="S67" s="169"/>
      <c r="T67" s="169"/>
      <c r="U67" s="169"/>
      <c r="V67" s="169">
        <f t="shared" si="4"/>
        <v>0</v>
      </c>
      <c r="W67" s="169"/>
      <c r="X67" s="169"/>
      <c r="Y67" s="169"/>
      <c r="Z67" s="169"/>
      <c r="AA67" s="169">
        <f t="shared" si="10"/>
        <v>0</v>
      </c>
      <c r="AB67" s="169">
        <f t="shared" si="11"/>
        <v>0</v>
      </c>
      <c r="AC67" s="169">
        <f t="shared" si="12"/>
        <v>0</v>
      </c>
      <c r="AD67" s="169">
        <f t="shared" si="13"/>
        <v>0</v>
      </c>
      <c r="AE67" s="169">
        <f t="shared" si="14"/>
        <v>0</v>
      </c>
    </row>
    <row r="68" spans="1:31" hidden="1">
      <c r="A68" s="168">
        <v>39</v>
      </c>
      <c r="B68" s="294" t="s">
        <v>469</v>
      </c>
      <c r="C68" s="295"/>
      <c r="D68" s="295"/>
      <c r="E68" s="295"/>
      <c r="F68" s="296"/>
      <c r="G68" s="169">
        <f t="shared" si="1"/>
        <v>0</v>
      </c>
      <c r="H68" s="169"/>
      <c r="I68" s="169"/>
      <c r="J68" s="169"/>
      <c r="K68" s="169"/>
      <c r="L68" s="169">
        <f t="shared" si="2"/>
        <v>0</v>
      </c>
      <c r="M68" s="169"/>
      <c r="N68" s="169"/>
      <c r="O68" s="169"/>
      <c r="P68" s="169"/>
      <c r="Q68" s="169">
        <f t="shared" si="3"/>
        <v>0</v>
      </c>
      <c r="R68" s="169"/>
      <c r="S68" s="169"/>
      <c r="T68" s="169"/>
      <c r="U68" s="169"/>
      <c r="V68" s="169">
        <f t="shared" si="4"/>
        <v>0</v>
      </c>
      <c r="W68" s="169"/>
      <c r="X68" s="169"/>
      <c r="Y68" s="169"/>
      <c r="Z68" s="169"/>
      <c r="AA68" s="169">
        <f t="shared" si="10"/>
        <v>0</v>
      </c>
      <c r="AB68" s="169">
        <f t="shared" si="11"/>
        <v>0</v>
      </c>
      <c r="AC68" s="169">
        <f t="shared" si="12"/>
        <v>0</v>
      </c>
      <c r="AD68" s="169">
        <f t="shared" si="13"/>
        <v>0</v>
      </c>
      <c r="AE68" s="169">
        <f t="shared" si="14"/>
        <v>0</v>
      </c>
    </row>
    <row r="69" spans="1:31" hidden="1">
      <c r="A69" s="168">
        <v>40</v>
      </c>
      <c r="B69" s="294" t="s">
        <v>470</v>
      </c>
      <c r="C69" s="295"/>
      <c r="D69" s="295"/>
      <c r="E69" s="295"/>
      <c r="F69" s="296"/>
      <c r="G69" s="169">
        <f t="shared" si="1"/>
        <v>0</v>
      </c>
      <c r="H69" s="169"/>
      <c r="I69" s="169"/>
      <c r="J69" s="169"/>
      <c r="K69" s="169"/>
      <c r="L69" s="169">
        <f t="shared" si="2"/>
        <v>0</v>
      </c>
      <c r="M69" s="169"/>
      <c r="N69" s="169"/>
      <c r="O69" s="169"/>
      <c r="P69" s="169"/>
      <c r="Q69" s="169">
        <f t="shared" si="3"/>
        <v>0</v>
      </c>
      <c r="R69" s="169"/>
      <c r="S69" s="169"/>
      <c r="T69" s="169"/>
      <c r="U69" s="169"/>
      <c r="V69" s="169">
        <f t="shared" si="4"/>
        <v>0</v>
      </c>
      <c r="W69" s="169"/>
      <c r="X69" s="169"/>
      <c r="Y69" s="169"/>
      <c r="Z69" s="169"/>
      <c r="AA69" s="169">
        <f t="shared" si="10"/>
        <v>0</v>
      </c>
      <c r="AB69" s="169">
        <f t="shared" si="11"/>
        <v>0</v>
      </c>
      <c r="AC69" s="169">
        <f t="shared" si="12"/>
        <v>0</v>
      </c>
      <c r="AD69" s="169">
        <f t="shared" si="13"/>
        <v>0</v>
      </c>
      <c r="AE69" s="169">
        <f t="shared" si="14"/>
        <v>0</v>
      </c>
    </row>
    <row r="70" spans="1:31" ht="18.75" hidden="1" customHeight="1">
      <c r="A70" s="168">
        <v>41</v>
      </c>
      <c r="B70" s="294" t="s">
        <v>471</v>
      </c>
      <c r="C70" s="295"/>
      <c r="D70" s="295"/>
      <c r="E70" s="295"/>
      <c r="F70" s="296"/>
      <c r="G70" s="169">
        <f t="shared" si="1"/>
        <v>0</v>
      </c>
      <c r="H70" s="169"/>
      <c r="I70" s="169"/>
      <c r="J70" s="169"/>
      <c r="K70" s="169"/>
      <c r="L70" s="169">
        <f t="shared" si="2"/>
        <v>0</v>
      </c>
      <c r="M70" s="169"/>
      <c r="N70" s="169"/>
      <c r="O70" s="169"/>
      <c r="P70" s="169"/>
      <c r="Q70" s="169">
        <f t="shared" si="3"/>
        <v>0</v>
      </c>
      <c r="R70" s="169"/>
      <c r="S70" s="169"/>
      <c r="T70" s="169"/>
      <c r="U70" s="169"/>
      <c r="V70" s="169">
        <f t="shared" si="4"/>
        <v>0</v>
      </c>
      <c r="W70" s="169"/>
      <c r="X70" s="169"/>
      <c r="Y70" s="169"/>
      <c r="Z70" s="169"/>
      <c r="AA70" s="169">
        <f t="shared" si="10"/>
        <v>0</v>
      </c>
      <c r="AB70" s="169">
        <f t="shared" si="11"/>
        <v>0</v>
      </c>
      <c r="AC70" s="169">
        <f t="shared" si="12"/>
        <v>0</v>
      </c>
      <c r="AD70" s="169">
        <f t="shared" si="13"/>
        <v>0</v>
      </c>
      <c r="AE70" s="169">
        <f t="shared" si="14"/>
        <v>0</v>
      </c>
    </row>
    <row r="71" spans="1:31" hidden="1">
      <c r="A71" s="168">
        <v>42</v>
      </c>
      <c r="B71" s="294" t="s">
        <v>472</v>
      </c>
      <c r="C71" s="295"/>
      <c r="D71" s="295"/>
      <c r="E71" s="295"/>
      <c r="F71" s="296"/>
      <c r="G71" s="169">
        <f t="shared" si="1"/>
        <v>0</v>
      </c>
      <c r="H71" s="169"/>
      <c r="I71" s="169"/>
      <c r="J71" s="169"/>
      <c r="K71" s="169"/>
      <c r="L71" s="169">
        <f t="shared" si="2"/>
        <v>0</v>
      </c>
      <c r="M71" s="169"/>
      <c r="N71" s="169"/>
      <c r="O71" s="169"/>
      <c r="P71" s="169"/>
      <c r="Q71" s="169">
        <f t="shared" si="3"/>
        <v>0</v>
      </c>
      <c r="R71" s="169"/>
      <c r="S71" s="169"/>
      <c r="T71" s="169"/>
      <c r="U71" s="169"/>
      <c r="V71" s="169">
        <f t="shared" si="4"/>
        <v>0</v>
      </c>
      <c r="W71" s="169"/>
      <c r="X71" s="169"/>
      <c r="Y71" s="169"/>
      <c r="Z71" s="169"/>
      <c r="AA71" s="169">
        <f t="shared" si="10"/>
        <v>0</v>
      </c>
      <c r="AB71" s="169">
        <f t="shared" si="11"/>
        <v>0</v>
      </c>
      <c r="AC71" s="169">
        <f t="shared" si="12"/>
        <v>0</v>
      </c>
      <c r="AD71" s="169">
        <f t="shared" si="13"/>
        <v>0</v>
      </c>
      <c r="AE71" s="169">
        <f t="shared" si="14"/>
        <v>0</v>
      </c>
    </row>
    <row r="72" spans="1:31" ht="20.100000000000001" customHeight="1">
      <c r="A72" s="332" t="s">
        <v>56</v>
      </c>
      <c r="B72" s="333"/>
      <c r="C72" s="333"/>
      <c r="D72" s="333"/>
      <c r="E72" s="333"/>
      <c r="F72" s="334"/>
      <c r="G72" s="171">
        <f t="shared" ref="G72:AE72" si="15">SUM(G30:G38)</f>
        <v>0</v>
      </c>
      <c r="H72" s="171">
        <f t="shared" si="15"/>
        <v>0</v>
      </c>
      <c r="I72" s="171">
        <f t="shared" si="15"/>
        <v>0</v>
      </c>
      <c r="J72" s="171">
        <f t="shared" si="15"/>
        <v>0</v>
      </c>
      <c r="K72" s="171">
        <f t="shared" si="15"/>
        <v>0</v>
      </c>
      <c r="L72" s="171">
        <f t="shared" si="15"/>
        <v>0</v>
      </c>
      <c r="M72" s="171">
        <f t="shared" si="15"/>
        <v>0</v>
      </c>
      <c r="N72" s="171">
        <f t="shared" si="15"/>
        <v>0</v>
      </c>
      <c r="O72" s="171">
        <f t="shared" si="15"/>
        <v>0</v>
      </c>
      <c r="P72" s="171">
        <f t="shared" si="15"/>
        <v>0</v>
      </c>
      <c r="Q72" s="171">
        <f t="shared" si="15"/>
        <v>0</v>
      </c>
      <c r="R72" s="171">
        <f t="shared" si="15"/>
        <v>0</v>
      </c>
      <c r="S72" s="171">
        <f t="shared" si="15"/>
        <v>0</v>
      </c>
      <c r="T72" s="171">
        <f t="shared" si="15"/>
        <v>0</v>
      </c>
      <c r="U72" s="171">
        <f t="shared" si="15"/>
        <v>0</v>
      </c>
      <c r="V72" s="171">
        <f t="shared" si="15"/>
        <v>0</v>
      </c>
      <c r="W72" s="171">
        <f t="shared" si="15"/>
        <v>0</v>
      </c>
      <c r="X72" s="171">
        <f t="shared" si="15"/>
        <v>0</v>
      </c>
      <c r="Y72" s="171">
        <f t="shared" si="15"/>
        <v>0</v>
      </c>
      <c r="Z72" s="171">
        <f t="shared" si="15"/>
        <v>0</v>
      </c>
      <c r="AA72" s="172">
        <f t="shared" si="15"/>
        <v>0</v>
      </c>
      <c r="AB72" s="172">
        <f t="shared" si="15"/>
        <v>0</v>
      </c>
      <c r="AC72" s="172">
        <f t="shared" si="15"/>
        <v>0</v>
      </c>
      <c r="AD72" s="172">
        <f t="shared" si="15"/>
        <v>0</v>
      </c>
      <c r="AE72" s="172">
        <f t="shared" si="15"/>
        <v>0</v>
      </c>
    </row>
    <row r="73" spans="1:31" ht="20.100000000000001" customHeight="1">
      <c r="A73" s="346" t="s">
        <v>57</v>
      </c>
      <c r="B73" s="192"/>
      <c r="C73" s="192"/>
      <c r="D73" s="192"/>
      <c r="E73" s="192"/>
      <c r="F73" s="193"/>
      <c r="G73" s="173" t="e">
        <f>G72/AA72*100</f>
        <v>#DIV/0!</v>
      </c>
      <c r="H73" s="173"/>
      <c r="I73" s="173"/>
      <c r="J73" s="173"/>
      <c r="K73" s="173"/>
      <c r="L73" s="173" t="e">
        <f>L72/AA72*100</f>
        <v>#DIV/0!</v>
      </c>
      <c r="M73" s="173"/>
      <c r="N73" s="173"/>
      <c r="O73" s="173"/>
      <c r="P73" s="173"/>
      <c r="Q73" s="173" t="e">
        <f>Q72/AA72*100</f>
        <v>#DIV/0!</v>
      </c>
      <c r="R73" s="173"/>
      <c r="S73" s="173"/>
      <c r="T73" s="173"/>
      <c r="U73" s="173"/>
      <c r="V73" s="173" t="e">
        <f>V72/AA72*100</f>
        <v>#DIV/0!</v>
      </c>
      <c r="W73" s="19"/>
      <c r="X73" s="19"/>
      <c r="Y73" s="19"/>
      <c r="Z73" s="19"/>
      <c r="AA73" s="173" t="e">
        <f>SUM(G73,L73,Q73,V73)</f>
        <v>#DIV/0!</v>
      </c>
      <c r="AB73" s="19"/>
      <c r="AC73" s="19"/>
      <c r="AD73" s="19"/>
      <c r="AE73" s="19"/>
    </row>
    <row r="74" spans="1:31" ht="20.100000000000001" customHeight="1">
      <c r="A74" s="62"/>
      <c r="B74" s="62"/>
      <c r="C74" s="118"/>
      <c r="D74" s="118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</row>
    <row r="75" spans="1:31" s="3" customFormat="1" ht="20.100000000000001" customHeight="1">
      <c r="B75" s="3" t="s">
        <v>182</v>
      </c>
    </row>
    <row r="76" spans="1:31" s="174" customFormat="1" ht="20.100000000000001" hidden="1" customHeight="1">
      <c r="A76" s="68"/>
      <c r="B76" s="68"/>
      <c r="C76" s="68"/>
      <c r="D76" s="68"/>
      <c r="E76" s="68"/>
      <c r="F76" s="68"/>
      <c r="G76" s="68"/>
      <c r="H76" s="68"/>
      <c r="I76" s="68"/>
      <c r="K76" s="68"/>
      <c r="AE76" s="165" t="s">
        <v>382</v>
      </c>
    </row>
    <row r="77" spans="1:31" s="175" customFormat="1" ht="34.5" customHeight="1">
      <c r="A77" s="203" t="s">
        <v>52</v>
      </c>
      <c r="B77" s="204" t="s">
        <v>203</v>
      </c>
      <c r="C77" s="204" t="s">
        <v>217</v>
      </c>
      <c r="D77" s="204"/>
      <c r="E77" s="204" t="s">
        <v>162</v>
      </c>
      <c r="F77" s="204"/>
      <c r="G77" s="204" t="s">
        <v>163</v>
      </c>
      <c r="H77" s="204"/>
      <c r="I77" s="204" t="s">
        <v>199</v>
      </c>
      <c r="J77" s="204"/>
      <c r="K77" s="204" t="s">
        <v>120</v>
      </c>
      <c r="L77" s="204"/>
      <c r="M77" s="204"/>
      <c r="N77" s="204"/>
      <c r="O77" s="204"/>
      <c r="P77" s="204"/>
      <c r="Q77" s="204"/>
      <c r="R77" s="204"/>
      <c r="S77" s="204"/>
      <c r="T77" s="204"/>
      <c r="U77" s="204" t="s">
        <v>218</v>
      </c>
      <c r="V77" s="204"/>
      <c r="W77" s="204"/>
      <c r="X77" s="204"/>
      <c r="Y77" s="204"/>
      <c r="Z77" s="204" t="s">
        <v>322</v>
      </c>
      <c r="AA77" s="204"/>
      <c r="AB77" s="204"/>
      <c r="AC77" s="204"/>
      <c r="AD77" s="204"/>
      <c r="AE77" s="204"/>
    </row>
    <row r="78" spans="1:31" s="175" customFormat="1" ht="63.75" customHeight="1">
      <c r="A78" s="203"/>
      <c r="B78" s="204"/>
      <c r="C78" s="204"/>
      <c r="D78" s="204"/>
      <c r="E78" s="204"/>
      <c r="F78" s="204"/>
      <c r="G78" s="204"/>
      <c r="H78" s="204"/>
      <c r="I78" s="204"/>
      <c r="J78" s="204"/>
      <c r="K78" s="204" t="s">
        <v>226</v>
      </c>
      <c r="L78" s="204"/>
      <c r="M78" s="204" t="s">
        <v>227</v>
      </c>
      <c r="N78" s="204"/>
      <c r="O78" s="204" t="s">
        <v>216</v>
      </c>
      <c r="P78" s="204"/>
      <c r="Q78" s="204"/>
      <c r="R78" s="204"/>
      <c r="S78" s="204"/>
      <c r="T78" s="204"/>
      <c r="U78" s="204"/>
      <c r="V78" s="204"/>
      <c r="W78" s="204"/>
      <c r="X78" s="204"/>
      <c r="Y78" s="204"/>
      <c r="Z78" s="204"/>
      <c r="AA78" s="204"/>
      <c r="AB78" s="204"/>
      <c r="AC78" s="204"/>
      <c r="AD78" s="204"/>
      <c r="AE78" s="204"/>
    </row>
    <row r="79" spans="1:31" s="176" customFormat="1" ht="82.5" customHeight="1">
      <c r="A79" s="203"/>
      <c r="B79" s="204"/>
      <c r="C79" s="204"/>
      <c r="D79" s="204"/>
      <c r="E79" s="204"/>
      <c r="F79" s="204"/>
      <c r="G79" s="204"/>
      <c r="H79" s="204"/>
      <c r="I79" s="204"/>
      <c r="J79" s="204"/>
      <c r="K79" s="204"/>
      <c r="L79" s="204"/>
      <c r="M79" s="204"/>
      <c r="N79" s="204"/>
      <c r="O79" s="204" t="s">
        <v>200</v>
      </c>
      <c r="P79" s="204"/>
      <c r="Q79" s="204" t="s">
        <v>201</v>
      </c>
      <c r="R79" s="204"/>
      <c r="S79" s="204" t="s">
        <v>202</v>
      </c>
      <c r="T79" s="204"/>
      <c r="U79" s="204"/>
      <c r="V79" s="204"/>
      <c r="W79" s="204"/>
      <c r="X79" s="204"/>
      <c r="Y79" s="204"/>
      <c r="Z79" s="204"/>
      <c r="AA79" s="204"/>
      <c r="AB79" s="204"/>
      <c r="AC79" s="204"/>
      <c r="AD79" s="204"/>
      <c r="AE79" s="204"/>
    </row>
    <row r="80" spans="1:31" s="175" customFormat="1" ht="18" customHeight="1">
      <c r="A80" s="11">
        <v>1</v>
      </c>
      <c r="B80" s="19">
        <v>2</v>
      </c>
      <c r="C80" s="204">
        <v>3</v>
      </c>
      <c r="D80" s="204"/>
      <c r="E80" s="204">
        <v>4</v>
      </c>
      <c r="F80" s="204"/>
      <c r="G80" s="204">
        <v>5</v>
      </c>
      <c r="H80" s="204"/>
      <c r="I80" s="204">
        <v>6</v>
      </c>
      <c r="J80" s="204"/>
      <c r="K80" s="211">
        <v>7</v>
      </c>
      <c r="L80" s="213"/>
      <c r="M80" s="211">
        <v>8</v>
      </c>
      <c r="N80" s="213"/>
      <c r="O80" s="204">
        <v>9</v>
      </c>
      <c r="P80" s="204"/>
      <c r="Q80" s="203">
        <v>10</v>
      </c>
      <c r="R80" s="203"/>
      <c r="S80" s="204">
        <v>11</v>
      </c>
      <c r="T80" s="204"/>
      <c r="U80" s="204">
        <v>12</v>
      </c>
      <c r="V80" s="204"/>
      <c r="W80" s="204"/>
      <c r="X80" s="204"/>
      <c r="Y80" s="204"/>
      <c r="Z80" s="204">
        <v>13</v>
      </c>
      <c r="AA80" s="204"/>
      <c r="AB80" s="204"/>
      <c r="AC80" s="204"/>
      <c r="AD80" s="204"/>
      <c r="AE80" s="204"/>
    </row>
    <row r="81" spans="1:31" s="175" customFormat="1" ht="20.100000000000001" customHeight="1">
      <c r="A81" s="168"/>
      <c r="B81" s="177"/>
      <c r="C81" s="300"/>
      <c r="D81" s="300"/>
      <c r="E81" s="299"/>
      <c r="F81" s="299"/>
      <c r="G81" s="299"/>
      <c r="H81" s="299"/>
      <c r="I81" s="299"/>
      <c r="J81" s="299"/>
      <c r="K81" s="301"/>
      <c r="L81" s="302"/>
      <c r="M81" s="301">
        <f t="shared" ref="M81:M87" si="16">SUM(O81,Q81,S81)</f>
        <v>0</v>
      </c>
      <c r="N81" s="302"/>
      <c r="O81" s="299"/>
      <c r="P81" s="299"/>
      <c r="Q81" s="299"/>
      <c r="R81" s="299"/>
      <c r="S81" s="299"/>
      <c r="T81" s="299"/>
      <c r="U81" s="305"/>
      <c r="V81" s="305"/>
      <c r="W81" s="305"/>
      <c r="X81" s="305"/>
      <c r="Y81" s="305"/>
      <c r="Z81" s="304"/>
      <c r="AA81" s="304"/>
      <c r="AB81" s="304"/>
      <c r="AC81" s="304"/>
      <c r="AD81" s="304"/>
      <c r="AE81" s="304"/>
    </row>
    <row r="82" spans="1:31" s="175" customFormat="1" ht="20.100000000000001" hidden="1" customHeight="1">
      <c r="A82" s="168"/>
      <c r="B82" s="177"/>
      <c r="C82" s="300"/>
      <c r="D82" s="300"/>
      <c r="E82" s="299"/>
      <c r="F82" s="299"/>
      <c r="G82" s="299"/>
      <c r="H82" s="299"/>
      <c r="I82" s="299"/>
      <c r="J82" s="299"/>
      <c r="K82" s="301"/>
      <c r="L82" s="302"/>
      <c r="M82" s="301">
        <f t="shared" si="16"/>
        <v>0</v>
      </c>
      <c r="N82" s="302"/>
      <c r="O82" s="299"/>
      <c r="P82" s="299"/>
      <c r="Q82" s="299"/>
      <c r="R82" s="299"/>
      <c r="S82" s="299"/>
      <c r="T82" s="299"/>
      <c r="U82" s="305"/>
      <c r="V82" s="305"/>
      <c r="W82" s="305"/>
      <c r="X82" s="305"/>
      <c r="Y82" s="305"/>
      <c r="Z82" s="304"/>
      <c r="AA82" s="304"/>
      <c r="AB82" s="304"/>
      <c r="AC82" s="304"/>
      <c r="AD82" s="304"/>
      <c r="AE82" s="304"/>
    </row>
    <row r="83" spans="1:31" s="175" customFormat="1" ht="20.100000000000001" hidden="1" customHeight="1">
      <c r="A83" s="168"/>
      <c r="B83" s="177"/>
      <c r="C83" s="300"/>
      <c r="D83" s="300"/>
      <c r="E83" s="299"/>
      <c r="F83" s="299"/>
      <c r="G83" s="299"/>
      <c r="H83" s="299"/>
      <c r="I83" s="299"/>
      <c r="J83" s="299"/>
      <c r="K83" s="301"/>
      <c r="L83" s="302"/>
      <c r="M83" s="301">
        <f t="shared" si="16"/>
        <v>0</v>
      </c>
      <c r="N83" s="302"/>
      <c r="O83" s="299"/>
      <c r="P83" s="299"/>
      <c r="Q83" s="299"/>
      <c r="R83" s="299"/>
      <c r="S83" s="299"/>
      <c r="T83" s="299"/>
      <c r="U83" s="305"/>
      <c r="V83" s="305"/>
      <c r="W83" s="305"/>
      <c r="X83" s="305"/>
      <c r="Y83" s="305"/>
      <c r="Z83" s="304"/>
      <c r="AA83" s="304"/>
      <c r="AB83" s="304"/>
      <c r="AC83" s="304"/>
      <c r="AD83" s="304"/>
      <c r="AE83" s="304"/>
    </row>
    <row r="84" spans="1:31" s="175" customFormat="1" ht="20.100000000000001" hidden="1" customHeight="1">
      <c r="A84" s="168"/>
      <c r="B84" s="177"/>
      <c r="C84" s="300"/>
      <c r="D84" s="300"/>
      <c r="E84" s="299"/>
      <c r="F84" s="299"/>
      <c r="G84" s="299"/>
      <c r="H84" s="299"/>
      <c r="I84" s="299"/>
      <c r="J84" s="299"/>
      <c r="K84" s="301"/>
      <c r="L84" s="302"/>
      <c r="M84" s="301">
        <f t="shared" si="16"/>
        <v>0</v>
      </c>
      <c r="N84" s="302"/>
      <c r="O84" s="299"/>
      <c r="P84" s="299"/>
      <c r="Q84" s="299"/>
      <c r="R84" s="299"/>
      <c r="S84" s="299"/>
      <c r="T84" s="299"/>
      <c r="U84" s="305"/>
      <c r="V84" s="305"/>
      <c r="W84" s="305"/>
      <c r="X84" s="305"/>
      <c r="Y84" s="305"/>
      <c r="Z84" s="304"/>
      <c r="AA84" s="304"/>
      <c r="AB84" s="304"/>
      <c r="AC84" s="304"/>
      <c r="AD84" s="304"/>
      <c r="AE84" s="304"/>
    </row>
    <row r="85" spans="1:31" s="175" customFormat="1" ht="20.100000000000001" hidden="1" customHeight="1">
      <c r="A85" s="168"/>
      <c r="B85" s="177"/>
      <c r="C85" s="300"/>
      <c r="D85" s="300"/>
      <c r="E85" s="299"/>
      <c r="F85" s="299"/>
      <c r="G85" s="299"/>
      <c r="H85" s="299"/>
      <c r="I85" s="299"/>
      <c r="J85" s="299"/>
      <c r="K85" s="301"/>
      <c r="L85" s="302"/>
      <c r="M85" s="301">
        <f t="shared" si="16"/>
        <v>0</v>
      </c>
      <c r="N85" s="302"/>
      <c r="O85" s="299"/>
      <c r="P85" s="299"/>
      <c r="Q85" s="299"/>
      <c r="R85" s="299"/>
      <c r="S85" s="299"/>
      <c r="T85" s="299"/>
      <c r="U85" s="305"/>
      <c r="V85" s="305"/>
      <c r="W85" s="305"/>
      <c r="X85" s="305"/>
      <c r="Y85" s="305"/>
      <c r="Z85" s="304"/>
      <c r="AA85" s="304"/>
      <c r="AB85" s="304"/>
      <c r="AC85" s="304"/>
      <c r="AD85" s="304"/>
      <c r="AE85" s="304"/>
    </row>
    <row r="86" spans="1:31" s="175" customFormat="1" ht="20.100000000000001" hidden="1" customHeight="1">
      <c r="A86" s="168"/>
      <c r="B86" s="177"/>
      <c r="C86" s="300"/>
      <c r="D86" s="300"/>
      <c r="E86" s="299"/>
      <c r="F86" s="299"/>
      <c r="G86" s="299"/>
      <c r="H86" s="299"/>
      <c r="I86" s="299"/>
      <c r="J86" s="299"/>
      <c r="K86" s="301"/>
      <c r="L86" s="302"/>
      <c r="M86" s="301">
        <f t="shared" si="16"/>
        <v>0</v>
      </c>
      <c r="N86" s="302"/>
      <c r="O86" s="299"/>
      <c r="P86" s="299"/>
      <c r="Q86" s="299"/>
      <c r="R86" s="299"/>
      <c r="S86" s="299"/>
      <c r="T86" s="299"/>
      <c r="U86" s="305"/>
      <c r="V86" s="305"/>
      <c r="W86" s="305"/>
      <c r="X86" s="305"/>
      <c r="Y86" s="305"/>
      <c r="Z86" s="304"/>
      <c r="AA86" s="304"/>
      <c r="AB86" s="304"/>
      <c r="AC86" s="304"/>
      <c r="AD86" s="304"/>
      <c r="AE86" s="304"/>
    </row>
    <row r="87" spans="1:31" s="175" customFormat="1" ht="20.100000000000001" customHeight="1">
      <c r="A87" s="168"/>
      <c r="B87" s="177"/>
      <c r="C87" s="300"/>
      <c r="D87" s="300"/>
      <c r="E87" s="299"/>
      <c r="F87" s="299"/>
      <c r="G87" s="299"/>
      <c r="H87" s="299"/>
      <c r="I87" s="299"/>
      <c r="J87" s="299"/>
      <c r="K87" s="301"/>
      <c r="L87" s="302"/>
      <c r="M87" s="301">
        <f t="shared" si="16"/>
        <v>0</v>
      </c>
      <c r="N87" s="302"/>
      <c r="O87" s="299"/>
      <c r="P87" s="299"/>
      <c r="Q87" s="299"/>
      <c r="R87" s="299"/>
      <c r="S87" s="299"/>
      <c r="T87" s="299"/>
      <c r="U87" s="305"/>
      <c r="V87" s="305"/>
      <c r="W87" s="305"/>
      <c r="X87" s="305"/>
      <c r="Y87" s="305"/>
      <c r="Z87" s="304"/>
      <c r="AA87" s="304"/>
      <c r="AB87" s="304"/>
      <c r="AC87" s="304"/>
      <c r="AD87" s="304"/>
      <c r="AE87" s="304"/>
    </row>
    <row r="88" spans="1:31" s="175" customFormat="1" ht="20.100000000000001" customHeight="1">
      <c r="A88" s="216" t="s">
        <v>56</v>
      </c>
      <c r="B88" s="189"/>
      <c r="C88" s="189"/>
      <c r="D88" s="217"/>
      <c r="E88" s="298">
        <f>SUM(E81:E87)</f>
        <v>0</v>
      </c>
      <c r="F88" s="298"/>
      <c r="G88" s="298">
        <f>SUM(G81:G87)</f>
        <v>0</v>
      </c>
      <c r="H88" s="298"/>
      <c r="I88" s="298">
        <f>SUM(I81:I87)</f>
        <v>0</v>
      </c>
      <c r="J88" s="298"/>
      <c r="K88" s="298">
        <f>SUM(K81:K87)</f>
        <v>0</v>
      </c>
      <c r="L88" s="298"/>
      <c r="M88" s="298">
        <f>SUM(M81:M87)</f>
        <v>0</v>
      </c>
      <c r="N88" s="298"/>
      <c r="O88" s="298">
        <f>SUM(O81:O87)</f>
        <v>0</v>
      </c>
      <c r="P88" s="298"/>
      <c r="Q88" s="298">
        <f>SUM(Q81:Q87)</f>
        <v>0</v>
      </c>
      <c r="R88" s="298"/>
      <c r="S88" s="298">
        <f>SUM(S81:S87)</f>
        <v>0</v>
      </c>
      <c r="T88" s="298"/>
      <c r="U88" s="313"/>
      <c r="V88" s="313"/>
      <c r="W88" s="313"/>
      <c r="X88" s="313"/>
      <c r="Y88" s="313"/>
      <c r="Z88" s="303"/>
      <c r="AA88" s="303"/>
      <c r="AB88" s="303"/>
      <c r="AC88" s="303"/>
      <c r="AD88" s="303"/>
      <c r="AE88" s="303"/>
    </row>
    <row r="89" spans="1:31" s="175" customFormat="1" ht="20.100000000000001" customHeight="1">
      <c r="A89" s="22"/>
      <c r="B89" s="22"/>
      <c r="C89" s="22"/>
      <c r="D89" s="22"/>
      <c r="E89" s="178"/>
      <c r="F89" s="178"/>
      <c r="G89" s="178"/>
      <c r="H89" s="178"/>
      <c r="I89" s="178"/>
      <c r="J89" s="178"/>
      <c r="K89" s="178"/>
      <c r="L89" s="178"/>
      <c r="M89" s="178"/>
      <c r="N89" s="178"/>
      <c r="O89" s="178"/>
      <c r="P89" s="178"/>
      <c r="Q89" s="178"/>
      <c r="R89" s="178"/>
      <c r="S89" s="178"/>
      <c r="T89" s="178"/>
      <c r="U89" s="84"/>
      <c r="V89" s="84"/>
      <c r="W89" s="84"/>
      <c r="X89" s="84"/>
      <c r="Y89" s="84"/>
      <c r="Z89" s="179"/>
      <c r="AA89" s="179"/>
      <c r="AB89" s="179"/>
      <c r="AC89" s="179"/>
      <c r="AD89" s="179"/>
      <c r="AE89" s="179"/>
    </row>
    <row r="90" spans="1:31" s="181" customFormat="1" ht="19.5" customHeight="1">
      <c r="A90" s="3" t="s">
        <v>497</v>
      </c>
      <c r="B90" s="180"/>
      <c r="E90" s="182"/>
      <c r="F90" s="182"/>
      <c r="G90" s="182"/>
      <c r="H90" s="182"/>
      <c r="I90" s="182"/>
      <c r="J90" s="182"/>
      <c r="K90" s="182"/>
      <c r="M90" s="180"/>
      <c r="N90" s="2"/>
      <c r="O90" s="180"/>
      <c r="Q90" s="182"/>
      <c r="R90" s="182"/>
      <c r="S90" s="182"/>
      <c r="V90" s="297"/>
      <c r="W90" s="297"/>
      <c r="X90" s="297"/>
      <c r="Y90" s="297"/>
      <c r="Z90" s="297"/>
      <c r="AA90" s="183" t="s">
        <v>434</v>
      </c>
    </row>
    <row r="93" spans="1:31">
      <c r="B93" s="184"/>
    </row>
    <row r="94" spans="1:31">
      <c r="B94" s="184"/>
    </row>
    <row r="95" spans="1:31">
      <c r="B95" s="184"/>
    </row>
    <row r="96" spans="1:31">
      <c r="B96" s="184"/>
    </row>
    <row r="97" spans="2:2">
      <c r="B97" s="184"/>
    </row>
    <row r="98" spans="2:2">
      <c r="B98" s="184"/>
    </row>
    <row r="99" spans="2:2">
      <c r="B99" s="184"/>
    </row>
  </sheetData>
  <mergeCells count="286">
    <mergeCell ref="G17:M17"/>
    <mergeCell ref="N14:P16"/>
    <mergeCell ref="V6:Y6"/>
    <mergeCell ref="V7:Y7"/>
    <mergeCell ref="AC3:AE4"/>
    <mergeCell ref="Z5:AB5"/>
    <mergeCell ref="Z3:AB4"/>
    <mergeCell ref="AC17:AE17"/>
    <mergeCell ref="AC18:AE18"/>
    <mergeCell ref="Q14:Y14"/>
    <mergeCell ref="AC8:AE8"/>
    <mergeCell ref="AC5:AE5"/>
    <mergeCell ref="AC7:AE7"/>
    <mergeCell ref="Z7:AB7"/>
    <mergeCell ref="Z6:AB6"/>
    <mergeCell ref="AC6:AE6"/>
    <mergeCell ref="Z8:AB8"/>
    <mergeCell ref="N6:Q6"/>
    <mergeCell ref="R4:U4"/>
    <mergeCell ref="AC9:AE9"/>
    <mergeCell ref="AC10:AE10"/>
    <mergeCell ref="R27:U27"/>
    <mergeCell ref="V10:Y10"/>
    <mergeCell ref="W22:Y22"/>
    <mergeCell ref="N10:Q10"/>
    <mergeCell ref="R9:U9"/>
    <mergeCell ref="Z9:AB9"/>
    <mergeCell ref="Z10:AB10"/>
    <mergeCell ref="Z14:AB16"/>
    <mergeCell ref="Z17:AB17"/>
    <mergeCell ref="R10:U10"/>
    <mergeCell ref="V9:Y9"/>
    <mergeCell ref="Z22:AB22"/>
    <mergeCell ref="T20:V20"/>
    <mergeCell ref="Z20:AB20"/>
    <mergeCell ref="W27:Z27"/>
    <mergeCell ref="AC22:AE22"/>
    <mergeCell ref="AC14:AE16"/>
    <mergeCell ref="AC19:AE19"/>
    <mergeCell ref="AC20:AE20"/>
    <mergeCell ref="AC21:AE21"/>
    <mergeCell ref="AB27:AE27"/>
    <mergeCell ref="A26:A28"/>
    <mergeCell ref="A77:A79"/>
    <mergeCell ref="G21:M21"/>
    <mergeCell ref="A22:M22"/>
    <mergeCell ref="M27:P27"/>
    <mergeCell ref="L26:P26"/>
    <mergeCell ref="C20:F20"/>
    <mergeCell ref="C18:F18"/>
    <mergeCell ref="G18:M18"/>
    <mergeCell ref="B34:F34"/>
    <mergeCell ref="B33:F33"/>
    <mergeCell ref="A73:F73"/>
    <mergeCell ref="E77:F79"/>
    <mergeCell ref="W20:Y20"/>
    <mergeCell ref="T22:V22"/>
    <mergeCell ref="Q21:S21"/>
    <mergeCell ref="Q22:S22"/>
    <mergeCell ref="W21:Y21"/>
    <mergeCell ref="Z83:AE83"/>
    <mergeCell ref="Z84:AE84"/>
    <mergeCell ref="S84:T84"/>
    <mergeCell ref="U84:Y84"/>
    <mergeCell ref="S82:T82"/>
    <mergeCell ref="C82:D82"/>
    <mergeCell ref="Z81:AE81"/>
    <mergeCell ref="I82:J82"/>
    <mergeCell ref="AA26:AE26"/>
    <mergeCell ref="V26:Z26"/>
    <mergeCell ref="Q26:U26"/>
    <mergeCell ref="Z82:AE82"/>
    <mergeCell ref="U77:Y79"/>
    <mergeCell ref="U80:Y80"/>
    <mergeCell ref="U81:Y81"/>
    <mergeCell ref="K80:L80"/>
    <mergeCell ref="M82:N82"/>
    <mergeCell ref="K82:L82"/>
    <mergeCell ref="AA27:AA28"/>
    <mergeCell ref="V27:V28"/>
    <mergeCell ref="Q27:Q28"/>
    <mergeCell ref="O82:P82"/>
    <mergeCell ref="G26:K26"/>
    <mergeCell ref="G27:G28"/>
    <mergeCell ref="Q82:R82"/>
    <mergeCell ref="Q81:R81"/>
    <mergeCell ref="Z77:AE79"/>
    <mergeCell ref="Z80:AE80"/>
    <mergeCell ref="I80:J80"/>
    <mergeCell ref="O79:P79"/>
    <mergeCell ref="C86:D86"/>
    <mergeCell ref="B26:F28"/>
    <mergeCell ref="C80:D80"/>
    <mergeCell ref="G80:H80"/>
    <mergeCell ref="Q79:R79"/>
    <mergeCell ref="A72:F72"/>
    <mergeCell ref="O83:P83"/>
    <mergeCell ref="O84:P84"/>
    <mergeCell ref="I83:J83"/>
    <mergeCell ref="K83:L83"/>
    <mergeCell ref="G81:H81"/>
    <mergeCell ref="B32:F32"/>
    <mergeCell ref="B29:F29"/>
    <mergeCell ref="B30:F30"/>
    <mergeCell ref="H27:K27"/>
    <mergeCell ref="B77:B79"/>
    <mergeCell ref="Q80:R80"/>
    <mergeCell ref="C81:D81"/>
    <mergeCell ref="E81:F81"/>
    <mergeCell ref="K81:L81"/>
    <mergeCell ref="O81:P81"/>
    <mergeCell ref="M81:N81"/>
    <mergeCell ref="I81:J81"/>
    <mergeCell ref="B31:F31"/>
    <mergeCell ref="C9:F9"/>
    <mergeCell ref="G20:M20"/>
    <mergeCell ref="G9:M9"/>
    <mergeCell ref="A10:M10"/>
    <mergeCell ref="N9:Q9"/>
    <mergeCell ref="G14:M16"/>
    <mergeCell ref="C17:F17"/>
    <mergeCell ref="A14:A16"/>
    <mergeCell ref="B14:B16"/>
    <mergeCell ref="C14:F16"/>
    <mergeCell ref="N17:P17"/>
    <mergeCell ref="Q18:S18"/>
    <mergeCell ref="Q19:S19"/>
    <mergeCell ref="C19:F19"/>
    <mergeCell ref="G19:M19"/>
    <mergeCell ref="N18:P18"/>
    <mergeCell ref="N19:P19"/>
    <mergeCell ref="N20:P20"/>
    <mergeCell ref="A3:A4"/>
    <mergeCell ref="B3:B4"/>
    <mergeCell ref="C3:F4"/>
    <mergeCell ref="N8:Q8"/>
    <mergeCell ref="G7:M7"/>
    <mergeCell ref="G8:M8"/>
    <mergeCell ref="N7:Q7"/>
    <mergeCell ref="C8:F8"/>
    <mergeCell ref="C5:F5"/>
    <mergeCell ref="N3:Y3"/>
    <mergeCell ref="C6:F6"/>
    <mergeCell ref="V8:Y8"/>
    <mergeCell ref="R8:U8"/>
    <mergeCell ref="R7:U7"/>
    <mergeCell ref="C7:F7"/>
    <mergeCell ref="G3:M4"/>
    <mergeCell ref="G5:M5"/>
    <mergeCell ref="G6:M6"/>
    <mergeCell ref="R6:U6"/>
    <mergeCell ref="R5:U5"/>
    <mergeCell ref="N4:Q4"/>
    <mergeCell ref="N5:Q5"/>
    <mergeCell ref="V4:Y4"/>
    <mergeCell ref="V5:Y5"/>
    <mergeCell ref="Z85:AE85"/>
    <mergeCell ref="G85:H85"/>
    <mergeCell ref="I85:J85"/>
    <mergeCell ref="K85:L85"/>
    <mergeCell ref="O85:P85"/>
    <mergeCell ref="I84:J84"/>
    <mergeCell ref="G84:H84"/>
    <mergeCell ref="K84:L84"/>
    <mergeCell ref="M84:N84"/>
    <mergeCell ref="E80:F80"/>
    <mergeCell ref="G77:H79"/>
    <mergeCell ref="M78:N79"/>
    <mergeCell ref="C77:D79"/>
    <mergeCell ref="I77:J79"/>
    <mergeCell ref="K78:L79"/>
    <mergeCell ref="K77:T77"/>
    <mergeCell ref="S80:T80"/>
    <mergeCell ref="O80:P80"/>
    <mergeCell ref="O78:T78"/>
    <mergeCell ref="M80:N80"/>
    <mergeCell ref="Z86:AE86"/>
    <mergeCell ref="S79:T79"/>
    <mergeCell ref="Q84:R84"/>
    <mergeCell ref="Q85:R85"/>
    <mergeCell ref="W15:Y16"/>
    <mergeCell ref="W17:Y17"/>
    <mergeCell ref="Q15:S16"/>
    <mergeCell ref="T15:V16"/>
    <mergeCell ref="T17:V17"/>
    <mergeCell ref="Q17:S17"/>
    <mergeCell ref="T18:V18"/>
    <mergeCell ref="S83:T83"/>
    <mergeCell ref="U83:Y83"/>
    <mergeCell ref="S85:T85"/>
    <mergeCell ref="Z21:AB21"/>
    <mergeCell ref="T21:V21"/>
    <mergeCell ref="W18:Y18"/>
    <mergeCell ref="W19:Y19"/>
    <mergeCell ref="Z18:AB18"/>
    <mergeCell ref="Z19:AB19"/>
    <mergeCell ref="Q20:S20"/>
    <mergeCell ref="U85:Y85"/>
    <mergeCell ref="S81:T81"/>
    <mergeCell ref="T19:V19"/>
    <mergeCell ref="I87:J87"/>
    <mergeCell ref="M88:N88"/>
    <mergeCell ref="U88:Y88"/>
    <mergeCell ref="O88:P88"/>
    <mergeCell ref="I88:J88"/>
    <mergeCell ref="K87:L87"/>
    <mergeCell ref="K86:L86"/>
    <mergeCell ref="I86:J86"/>
    <mergeCell ref="S86:T86"/>
    <mergeCell ref="U86:Y86"/>
    <mergeCell ref="Q86:R86"/>
    <mergeCell ref="C84:D84"/>
    <mergeCell ref="E84:F84"/>
    <mergeCell ref="Q83:R83"/>
    <mergeCell ref="U82:Y82"/>
    <mergeCell ref="N21:P21"/>
    <mergeCell ref="N22:P22"/>
    <mergeCell ref="L27:L28"/>
    <mergeCell ref="E82:F82"/>
    <mergeCell ref="G82:H82"/>
    <mergeCell ref="E83:F83"/>
    <mergeCell ref="C83:D83"/>
    <mergeCell ref="M83:N83"/>
    <mergeCell ref="G83:H83"/>
    <mergeCell ref="C21:F21"/>
    <mergeCell ref="B38:F38"/>
    <mergeCell ref="B37:F37"/>
    <mergeCell ref="B36:F36"/>
    <mergeCell ref="B35:F35"/>
    <mergeCell ref="B60:F60"/>
    <mergeCell ref="B61:F61"/>
    <mergeCell ref="B62:F62"/>
    <mergeCell ref="B63:F63"/>
    <mergeCell ref="B64:F64"/>
    <mergeCell ref="B65:F65"/>
    <mergeCell ref="V90:Z90"/>
    <mergeCell ref="Q88:R88"/>
    <mergeCell ref="K88:L88"/>
    <mergeCell ref="S88:T88"/>
    <mergeCell ref="G87:H87"/>
    <mergeCell ref="C85:D85"/>
    <mergeCell ref="E85:F85"/>
    <mergeCell ref="M86:N86"/>
    <mergeCell ref="O86:P86"/>
    <mergeCell ref="M85:N85"/>
    <mergeCell ref="E86:F86"/>
    <mergeCell ref="Z88:AE88"/>
    <mergeCell ref="A88:D88"/>
    <mergeCell ref="C87:D87"/>
    <mergeCell ref="E87:F87"/>
    <mergeCell ref="M87:N87"/>
    <mergeCell ref="Z87:AE87"/>
    <mergeCell ref="O87:P87"/>
    <mergeCell ref="S87:T87"/>
    <mergeCell ref="U87:Y87"/>
    <mergeCell ref="Q87:R87"/>
    <mergeCell ref="G86:H86"/>
    <mergeCell ref="E88:F88"/>
    <mergeCell ref="G88:H88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57:F57"/>
    <mergeCell ref="B58:F58"/>
    <mergeCell ref="B59:F59"/>
    <mergeCell ref="B66:F66"/>
    <mergeCell ref="B67:F67"/>
    <mergeCell ref="B68:F68"/>
    <mergeCell ref="B69:F69"/>
    <mergeCell ref="B70:F70"/>
    <mergeCell ref="B71:F71"/>
  </mergeCells>
  <phoneticPr fontId="3" type="noConversion"/>
  <printOptions horizontalCentered="1"/>
  <pageMargins left="0.78740157480314965" right="0.78740157480314965" top="1.1811023622047245" bottom="0.39370078740157483" header="0.6692913385826772" footer="0.31496062992125984"/>
  <pageSetup paperSize="9" scale="45" fitToHeight="4" orientation="landscape" verticalDpi="1200" r:id="rId1"/>
  <headerFooter alignWithMargins="0">
    <oddHeader>&amp;RПродовження додатка</oddHeader>
  </headerFooter>
  <ignoredErrors>
    <ignoredError sqref="H72:AE72 N10 R10:Y10 Q22 T22 W22 E88:T88" formulaRange="1"/>
    <ignoredError sqref="AA73:AE73 G73:Z7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13</vt:i4>
      </vt:variant>
    </vt:vector>
  </HeadingPairs>
  <TitlesOfParts>
    <vt:vector size="21" baseType="lpstr">
      <vt:lpstr>Осн. фін. пок.</vt:lpstr>
      <vt:lpstr>I. Фін результат</vt:lpstr>
      <vt:lpstr>ІІ. Розр. з бюджетом</vt:lpstr>
      <vt:lpstr>ІІІ. Рух грош. коштів</vt:lpstr>
      <vt:lpstr>IV. Кап. інвестиції</vt:lpstr>
      <vt:lpstr> V. Коефіцієнти</vt:lpstr>
      <vt:lpstr>6.1. Інша інфо_1</vt:lpstr>
      <vt:lpstr>6.2. Інша інфо_2</vt:lpstr>
      <vt:lpstr>' V. Коефіцієнти'!Заголовки_для_печати</vt:lpstr>
      <vt:lpstr>'I. Фін результат'!Заголовки_для_печати</vt:lpstr>
      <vt:lpstr>'ІІ. Розр. з бюджетом'!Заголовки_для_печати</vt:lpstr>
      <vt:lpstr>'ІІІ. Рух грош. коштів'!Заголовки_для_печати</vt:lpstr>
      <vt:lpstr>'Осн. фін. пок.'!Заголовки_для_печати</vt:lpstr>
      <vt:lpstr>' V. Коефіцієнти'!Область_печати</vt:lpstr>
      <vt:lpstr>'6.1. Інша інфо_1'!Область_печати</vt:lpstr>
      <vt:lpstr>'6.2. Інша інфо_2'!Область_печати</vt:lpstr>
      <vt:lpstr>'I. Фін результат'!Область_печати</vt:lpstr>
      <vt:lpstr>'IV. Кап. інвестиції'!Область_печати</vt:lpstr>
      <vt:lpstr>'ІІ. Розр. з бюджетом'!Область_печати</vt:lpstr>
      <vt:lpstr>'ІІІ. Рух грош. коштів'!Область_печати</vt:lpstr>
      <vt:lpstr>'Осн. фін. пок.'!Область_печати</vt:lpstr>
    </vt:vector>
  </TitlesOfParts>
  <Company>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Пользователь</cp:lastModifiedBy>
  <cp:lastPrinted>2022-06-15T07:38:18Z</cp:lastPrinted>
  <dcterms:created xsi:type="dcterms:W3CDTF">2003-03-13T16:00:22Z</dcterms:created>
  <dcterms:modified xsi:type="dcterms:W3CDTF">2022-06-23T07:03:07Z</dcterms:modified>
</cp:coreProperties>
</file>