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27--Savchenko\Users\Public\Documents\Рішення ради\24.11.2021\Рішення\"/>
    </mc:Choice>
  </mc:AlternateContent>
  <xr:revisionPtr revIDLastSave="0" documentId="13_ncr:1_{5614F03C-F8EA-4A52-B5CD-F182AC732929}" xr6:coauthVersionLast="37" xr6:coauthVersionMax="37" xr10:uidLastSave="{00000000-0000-0000-0000-000000000000}"/>
  <bookViews>
    <workbookView xWindow="0" yWindow="0" windowWidth="15600" windowHeight="9090" xr2:uid="{00000000-000D-0000-FFFF-FFFF00000000}"/>
  </bookViews>
  <sheets>
    <sheet name="Лист1" sheetId="1" r:id="rId1"/>
  </sheets>
  <definedNames>
    <definedName name="_xlnm.Print_Area" localSheetId="0">Лист1!$A$1:$I$95</definedName>
  </definedName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H53" i="1"/>
  <c r="G53" i="1"/>
  <c r="G6" i="1"/>
  <c r="G28" i="1"/>
  <c r="G17" i="1"/>
  <c r="H17" i="1" s="1"/>
  <c r="I17" i="1" s="1"/>
  <c r="G76" i="1"/>
  <c r="H55" i="1"/>
  <c r="I55" i="1" s="1"/>
  <c r="G54" i="1"/>
  <c r="G56" i="1" s="1"/>
  <c r="G47" i="1"/>
  <c r="G27" i="1"/>
  <c r="G26" i="1"/>
  <c r="G5" i="1"/>
  <c r="G18" i="1" s="1"/>
  <c r="H46" i="1"/>
  <c r="I46" i="1" s="1"/>
  <c r="H45" i="1"/>
  <c r="I45" i="1" s="1"/>
  <c r="H43" i="1"/>
  <c r="I43" i="1" s="1"/>
  <c r="I76" i="1" s="1"/>
  <c r="H42" i="1"/>
  <c r="I42" i="1" s="1"/>
  <c r="H41" i="1"/>
  <c r="I41" i="1" s="1"/>
  <c r="H40" i="1"/>
  <c r="I40" i="1" s="1"/>
  <c r="H39" i="1"/>
  <c r="I39" i="1" s="1"/>
  <c r="H37" i="1"/>
  <c r="I37" i="1" s="1"/>
  <c r="H36" i="1"/>
  <c r="I36" i="1" s="1"/>
  <c r="H35" i="1"/>
  <c r="I35" i="1" s="1"/>
  <c r="H34" i="1"/>
  <c r="I34" i="1" s="1"/>
  <c r="H33" i="1"/>
  <c r="I33" i="1" s="1"/>
  <c r="H15" i="1"/>
  <c r="I15" i="1" s="1"/>
  <c r="H14" i="1"/>
  <c r="I14" i="1" s="1"/>
  <c r="H13" i="1"/>
  <c r="I13" i="1" s="1"/>
  <c r="H12" i="1"/>
  <c r="I12" i="1" s="1"/>
  <c r="H10" i="1"/>
  <c r="I10" i="1" s="1"/>
  <c r="H9" i="1"/>
  <c r="I9" i="1" s="1"/>
  <c r="H8" i="1"/>
  <c r="I8" i="1" s="1"/>
  <c r="H7" i="1"/>
  <c r="H29" i="1"/>
  <c r="I29" i="1" s="1"/>
  <c r="I71" i="1"/>
  <c r="H71" i="1"/>
  <c r="I70" i="1"/>
  <c r="I69" i="1"/>
  <c r="H69" i="1"/>
  <c r="G71" i="1"/>
  <c r="G70" i="1"/>
  <c r="G69" i="1"/>
  <c r="H54" i="1" l="1"/>
  <c r="I54" i="1" s="1"/>
  <c r="H76" i="1"/>
  <c r="H21" i="1"/>
  <c r="I44" i="1"/>
  <c r="H44" i="1"/>
  <c r="I38" i="1"/>
  <c r="H38" i="1"/>
  <c r="I16" i="1"/>
  <c r="H11" i="1"/>
  <c r="H16" i="1"/>
  <c r="I7" i="1"/>
  <c r="I90" i="1"/>
  <c r="H90" i="1"/>
  <c r="I89" i="1"/>
  <c r="H89" i="1"/>
  <c r="I88" i="1"/>
  <c r="H88" i="1"/>
  <c r="I86" i="1"/>
  <c r="H86" i="1"/>
  <c r="I85" i="1"/>
  <c r="H85" i="1"/>
  <c r="I84" i="1"/>
  <c r="H84" i="1"/>
  <c r="H81" i="1" s="1"/>
  <c r="I82" i="1"/>
  <c r="H82" i="1"/>
  <c r="I80" i="1"/>
  <c r="H80" i="1"/>
  <c r="G90" i="1"/>
  <c r="G89" i="1"/>
  <c r="G88" i="1"/>
  <c r="G86" i="1"/>
  <c r="G85" i="1"/>
  <c r="G84" i="1"/>
  <c r="G82" i="1"/>
  <c r="G80" i="1"/>
  <c r="H56" i="1"/>
  <c r="I56" i="1" s="1"/>
  <c r="I52" i="1"/>
  <c r="H52" i="1"/>
  <c r="I51" i="1"/>
  <c r="H51" i="1"/>
  <c r="I50" i="1"/>
  <c r="H50" i="1"/>
  <c r="I49" i="1"/>
  <c r="H49" i="1"/>
  <c r="I48" i="1"/>
  <c r="H48" i="1"/>
  <c r="I47" i="1"/>
  <c r="H47" i="1"/>
  <c r="H28" i="1"/>
  <c r="I28" i="1" s="1"/>
  <c r="H25" i="1"/>
  <c r="H23" i="1"/>
  <c r="I21" i="1"/>
  <c r="I20" i="1"/>
  <c r="I19" i="1"/>
  <c r="H20" i="1"/>
  <c r="H19" i="1"/>
  <c r="H73" i="1" s="1"/>
  <c r="G52" i="1"/>
  <c r="G51" i="1"/>
  <c r="G50" i="1"/>
  <c r="G49" i="1"/>
  <c r="G48" i="1"/>
  <c r="I74" i="1" l="1"/>
  <c r="I87" i="1"/>
  <c r="H74" i="1"/>
  <c r="I75" i="1"/>
  <c r="I73" i="1"/>
  <c r="H75" i="1"/>
  <c r="I81" i="1"/>
  <c r="I83" i="1" s="1"/>
  <c r="I23" i="1"/>
  <c r="I25" i="1"/>
  <c r="I11" i="1"/>
  <c r="H87" i="1"/>
  <c r="H83" i="1"/>
  <c r="H91" i="1"/>
  <c r="G81" i="1"/>
  <c r="G83" i="1" s="1"/>
  <c r="G87" i="1"/>
  <c r="G91" i="1"/>
  <c r="I91" i="1"/>
  <c r="H26" i="1" l="1"/>
  <c r="I26" i="1" s="1"/>
  <c r="H24" i="1"/>
  <c r="H30" i="1" s="1"/>
  <c r="G21" i="1"/>
  <c r="G16" i="1"/>
  <c r="G20" i="1"/>
  <c r="G74" i="1" s="1"/>
  <c r="G19" i="1"/>
  <c r="G73" i="1" s="1"/>
  <c r="G11" i="1"/>
  <c r="H6" i="1"/>
  <c r="I6" i="1" s="1"/>
  <c r="G44" i="1"/>
  <c r="G38" i="1"/>
  <c r="G75" i="1" l="1"/>
  <c r="G22" i="1"/>
  <c r="H77" i="1"/>
  <c r="H32" i="1"/>
  <c r="G31" i="1"/>
  <c r="G78" i="1" s="1"/>
  <c r="H5" i="1"/>
  <c r="H18" i="1" s="1"/>
  <c r="G72" i="1"/>
  <c r="G30" i="1"/>
  <c r="H27" i="1"/>
  <c r="H31" i="1" s="1"/>
  <c r="H78" i="1" s="1"/>
  <c r="I24" i="1"/>
  <c r="I30" i="1" s="1"/>
  <c r="I77" i="1" l="1"/>
  <c r="I32" i="1"/>
  <c r="G77" i="1"/>
  <c r="G32" i="1"/>
  <c r="H72" i="1"/>
  <c r="H22" i="1"/>
  <c r="H79" i="1"/>
  <c r="H92" i="1" s="1"/>
  <c r="G79" i="1"/>
  <c r="G92" i="1" s="1"/>
  <c r="I5" i="1"/>
  <c r="I18" i="1" s="1"/>
  <c r="I27" i="1"/>
  <c r="I31" i="1" s="1"/>
  <c r="I78" i="1" s="1"/>
  <c r="I72" i="1" l="1"/>
  <c r="I79" i="1" s="1"/>
  <c r="I92" i="1" s="1"/>
  <c r="E93" i="1" s="1"/>
  <c r="I22" i="1"/>
</calcChain>
</file>

<file path=xl/sharedStrings.xml><?xml version="1.0" encoding="utf-8"?>
<sst xmlns="http://schemas.openxmlformats.org/spreadsheetml/2006/main" count="140" uniqueCount="46">
  <si>
    <t>№ з/п</t>
  </si>
  <si>
    <t>Назва напряму діяльності (пріоритетні завдання)</t>
  </si>
  <si>
    <t>Перелік заходів програми</t>
  </si>
  <si>
    <t>Виконавці</t>
  </si>
  <si>
    <t>Джерела фінансування</t>
  </si>
  <si>
    <t xml:space="preserve">Оплата комунальних послуг та енергоносіїв, відповідно до Бюджетного кодексу України </t>
  </si>
  <si>
    <t>Оплата праці працівникам сільській місцевості та  його  господарське, бухгалтерсько- економічне, статистичне, кадрове  забезпечення.</t>
  </si>
  <si>
    <t>Забезпечення надання населенню амбулаторно-поліклінічної допомоги на первинному рівні</t>
  </si>
  <si>
    <t>Забезпечення надання населенню амбулаторно-поліклінічної та стаціонарної допомоги на вторинному рівні</t>
  </si>
  <si>
    <t xml:space="preserve">Організація покращення харчування хворих стаціонарних відділень </t>
  </si>
  <si>
    <t>Забезпечення населення пільговими медикаментами та пільговими медичними послугами</t>
  </si>
  <si>
    <t>Відшкодування вартості зубопротезування пільговим категоріям населення відповідно до законодавства.</t>
  </si>
  <si>
    <t>Оновлення матеріально-технічної бази КНП</t>
  </si>
  <si>
    <t>Придбання обладнання, проведення поточних і капітальних ремонтів та реконструкція</t>
  </si>
  <si>
    <t>Забезпечення інвалідів та дітей інвалідів  технічними та іншими засобами</t>
  </si>
  <si>
    <t>Бюджет міської територіальної громади</t>
  </si>
  <si>
    <t>КНП"Центральна районна лікарня" Роменської міської ради</t>
  </si>
  <si>
    <t>КНП"Стоматполіклініка" Роменської міської ради</t>
  </si>
  <si>
    <t>Разом за програмою, в тому числі</t>
  </si>
  <si>
    <t>Субвенція Державного бюджету</t>
  </si>
  <si>
    <t>Субвенція обласного бюджету</t>
  </si>
  <si>
    <t>Трансфери з інших бюджетів</t>
  </si>
  <si>
    <t>Напрямки діяльності та заходи Програми забезпечення медичним обслуговуванням населення підприємствами охорони здоров’я Роменської міської територіальної громади на 2022-2024 роки</t>
  </si>
  <si>
    <t>Відшкодування витрат, пов’язаних з відпуском лікарських засобів безоплатно та на пільгових умовах   дітям віком з 0 до 18 років, які мають на це право відповідно до законодавства</t>
  </si>
  <si>
    <t xml:space="preserve">Оплата праці  з нарахуванням на заробітню плату </t>
  </si>
  <si>
    <t>Забезпечення, медикаментами, предметами, матеріалами, обладнанням та інвентарем для надання стоматологічних послуг населенню</t>
  </si>
  <si>
    <t>КНП"Центр первинної медико-санітарної допомоги" Роменської міської ради</t>
  </si>
  <si>
    <t>Разом за програмою з врахуванням трансфертів з різних бюджетів, в тому числі</t>
  </si>
  <si>
    <t>Додаток до Програми</t>
  </si>
  <si>
    <t>Орієнтовні обсяги фінансування (вартість) по роках, тис.грн.</t>
  </si>
  <si>
    <t xml:space="preserve">Оплата послуг та закупівля предметів </t>
  </si>
  <si>
    <t>Оплата послуг та закупівля предметів, матеріалів для закладів, розташованих в сільській місцевості</t>
  </si>
  <si>
    <t>УСЬОГО по підприємствах:</t>
  </si>
  <si>
    <t xml:space="preserve">Забезпечення громадян, які страждають на рідкісні (орфан-ні) захворював-ння медичними виробами і лікарськими засобами </t>
  </si>
  <si>
    <t>Усього:</t>
  </si>
  <si>
    <t>Відшкодування витрат, пов’язаних з відпуском лікарських засобів безоплатно та на пільгових умовах громадянам віком від 18 років, які мають на це право відповідно до законодавства</t>
  </si>
  <si>
    <t>Усього по напрямку:</t>
  </si>
  <si>
    <t>Безкоштовне за-безпечення спеціальним харчуванням:</t>
  </si>
  <si>
    <t>Забезпечення спеціальним харчування дітей-інвалідів  та інвалідів з  дитинства, хворих  на орфанні захворювання</t>
  </si>
  <si>
    <t xml:space="preserve">
Забезпечення дитячим харчуванням дітей перших двох років життя із мало-забезпечених сімей;
</t>
  </si>
  <si>
    <t xml:space="preserve">ФОП"Рогаль Л.І." </t>
  </si>
  <si>
    <t>ТОВ"СМЦ Сімейна поліклініка"</t>
  </si>
  <si>
    <t>ФОП "Андропова В.В."</t>
  </si>
  <si>
    <t>КНП "Центр первинної медико-санітарної допомоги " Роменської районної ради, Андріяшівської та Хмелівської сільських рад</t>
  </si>
  <si>
    <t>Підвищення рівня туберкулін діагностики дітей віком від 1 до 18 років</t>
  </si>
  <si>
    <t xml:space="preserve">Забезпечення роботи військово-лікарської комісії при Роменському районному територіальному центрі комплектування та соціальної підтримки, профілактичні медичні огляди працівників бюджетних установ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</si>
</sst>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2" xfId="0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0" fillId="0" borderId="6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Border="1"/>
    <xf numFmtId="0" fontId="7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top" wrapText="1"/>
    </xf>
    <xf numFmtId="164" fontId="7" fillId="0" borderId="3" xfId="0" applyNumberFormat="1" applyFont="1" applyBorder="1" applyAlignment="1">
      <alignment horizontal="right" vertical="top" wrapText="1"/>
    </xf>
    <xf numFmtId="164" fontId="4" fillId="0" borderId="1" xfId="0" applyNumberFormat="1" applyFont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164" fontId="11" fillId="0" borderId="1" xfId="0" applyNumberFormat="1" applyFont="1" applyBorder="1" applyAlignment="1">
      <alignment horizontal="right" vertical="top" wrapText="1"/>
    </xf>
    <xf numFmtId="0" fontId="0" fillId="2" borderId="0" xfId="0" applyFill="1"/>
    <xf numFmtId="164" fontId="4" fillId="2" borderId="4" xfId="0" applyNumberFormat="1" applyFont="1" applyFill="1" applyBorder="1" applyAlignment="1">
      <alignment horizontal="right" vertical="top" wrapText="1"/>
    </xf>
    <xf numFmtId="0" fontId="12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6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right" wrapText="1"/>
    </xf>
    <xf numFmtId="0" fontId="0" fillId="2" borderId="3" xfId="0" applyFill="1" applyBorder="1" applyAlignment="1">
      <alignment horizontal="right" wrapText="1"/>
    </xf>
    <xf numFmtId="0" fontId="0" fillId="2" borderId="4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4" fillId="2" borderId="7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2" fillId="2" borderId="8" xfId="0" applyFont="1" applyFill="1" applyBorder="1" applyAlignment="1">
      <alignment horizontal="right" wrapText="1"/>
    </xf>
    <xf numFmtId="0" fontId="2" fillId="2" borderId="9" xfId="0" applyFont="1" applyFill="1" applyBorder="1" applyAlignment="1">
      <alignment horizontal="right" wrapText="1"/>
    </xf>
    <xf numFmtId="0" fontId="2" fillId="2" borderId="6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 wrapText="1"/>
    </xf>
    <xf numFmtId="0" fontId="0" fillId="2" borderId="8" xfId="0" applyFill="1" applyBorder="1" applyAlignment="1">
      <alignment horizontal="right" wrapText="1"/>
    </xf>
    <xf numFmtId="0" fontId="0" fillId="2" borderId="9" xfId="0" applyFill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0" fillId="2" borderId="0" xfId="0" applyFill="1" applyBorder="1" applyAlignment="1">
      <alignment horizontal="right" wrapText="1"/>
    </xf>
    <xf numFmtId="0" fontId="0" fillId="2" borderId="10" xfId="0" applyFill="1" applyBorder="1" applyAlignment="1">
      <alignment horizontal="right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4"/>
  <sheetViews>
    <sheetView tabSelected="1" view="pageBreakPreview" topLeftCell="A7" zoomScale="60" zoomScaleNormal="80" zoomScalePageLayoutView="25" workbookViewId="0">
      <selection activeCell="G12" sqref="G12"/>
    </sheetView>
  </sheetViews>
  <sheetFormatPr defaultRowHeight="15" x14ac:dyDescent="0.25"/>
  <cols>
    <col min="1" max="1" width="7.140625" customWidth="1"/>
    <col min="2" max="2" width="34.85546875" customWidth="1"/>
    <col min="3" max="3" width="7.140625" customWidth="1"/>
    <col min="4" max="4" width="58.5703125" customWidth="1"/>
    <col min="5" max="5" width="23.85546875" customWidth="1"/>
    <col min="6" max="6" width="75.28515625" style="41" customWidth="1"/>
    <col min="7" max="7" width="23.85546875" customWidth="1"/>
    <col min="8" max="8" width="23.140625" customWidth="1"/>
    <col min="9" max="9" width="20.5703125" customWidth="1"/>
  </cols>
  <sheetData>
    <row r="1" spans="1:10" ht="21" x14ac:dyDescent="0.25">
      <c r="A1" s="10"/>
      <c r="B1" s="11"/>
      <c r="C1" s="11"/>
      <c r="D1" s="11"/>
      <c r="E1" s="11"/>
      <c r="F1" s="34"/>
      <c r="G1" s="11"/>
      <c r="H1" s="54" t="s">
        <v>28</v>
      </c>
      <c r="I1" s="55"/>
      <c r="J1" s="12"/>
    </row>
    <row r="2" spans="1:10" ht="73.5" customHeight="1" x14ac:dyDescent="0.25">
      <c r="A2" s="51" t="s">
        <v>22</v>
      </c>
      <c r="B2" s="52"/>
      <c r="C2" s="52"/>
      <c r="D2" s="52"/>
      <c r="E2" s="52"/>
      <c r="F2" s="52"/>
      <c r="G2" s="53"/>
      <c r="H2" s="53"/>
      <c r="I2" s="53"/>
      <c r="J2" s="12"/>
    </row>
    <row r="3" spans="1:10" ht="73.5" customHeight="1" x14ac:dyDescent="0.25">
      <c r="A3" s="58" t="s">
        <v>0</v>
      </c>
      <c r="B3" s="58" t="s">
        <v>1</v>
      </c>
      <c r="C3" s="14"/>
      <c r="D3" s="58" t="s">
        <v>2</v>
      </c>
      <c r="E3" s="58" t="s">
        <v>4</v>
      </c>
      <c r="F3" s="58" t="s">
        <v>3</v>
      </c>
      <c r="G3" s="60" t="s">
        <v>29</v>
      </c>
      <c r="H3" s="61"/>
      <c r="I3" s="62"/>
      <c r="J3" s="12"/>
    </row>
    <row r="4" spans="1:10" ht="108" customHeight="1" x14ac:dyDescent="0.25">
      <c r="A4" s="59"/>
      <c r="B4" s="59"/>
      <c r="C4" s="8"/>
      <c r="D4" s="59"/>
      <c r="E4" s="59"/>
      <c r="F4" s="59"/>
      <c r="G4" s="3">
        <v>2022</v>
      </c>
      <c r="H4" s="3">
        <v>2023</v>
      </c>
      <c r="I4" s="3">
        <v>2024</v>
      </c>
    </row>
    <row r="5" spans="1:10" ht="60.75" customHeight="1" x14ac:dyDescent="0.25">
      <c r="A5" s="71">
        <v>1</v>
      </c>
      <c r="B5" s="71" t="s">
        <v>7</v>
      </c>
      <c r="C5" s="4">
        <v>1</v>
      </c>
      <c r="D5" s="22" t="s">
        <v>5</v>
      </c>
      <c r="E5" s="7" t="s">
        <v>15</v>
      </c>
      <c r="F5" s="35" t="s">
        <v>26</v>
      </c>
      <c r="G5" s="23">
        <f>1186.746+600.127</f>
        <v>1786.873</v>
      </c>
      <c r="H5" s="23">
        <f>G5+G5*0.05</f>
        <v>1876.2166500000001</v>
      </c>
      <c r="I5" s="23">
        <f>H5+H5*0.05</f>
        <v>1970.0274825000001</v>
      </c>
    </row>
    <row r="6" spans="1:10" ht="81" customHeight="1" x14ac:dyDescent="0.25">
      <c r="A6" s="72"/>
      <c r="B6" s="72"/>
      <c r="C6" s="4">
        <v>2</v>
      </c>
      <c r="D6" s="22" t="s">
        <v>6</v>
      </c>
      <c r="E6" s="7" t="s">
        <v>15</v>
      </c>
      <c r="F6" s="35" t="s">
        <v>26</v>
      </c>
      <c r="G6" s="29">
        <f>4924.588+1190.88</f>
        <v>6115.4679999999998</v>
      </c>
      <c r="H6" s="23">
        <f t="shared" ref="H6:I10" si="0">G6+G6*0.05</f>
        <v>6421.2413999999999</v>
      </c>
      <c r="I6" s="23">
        <f t="shared" si="0"/>
        <v>6742.3034699999998</v>
      </c>
    </row>
    <row r="7" spans="1:10" ht="45.75" customHeight="1" x14ac:dyDescent="0.25">
      <c r="A7" s="73"/>
      <c r="B7" s="73"/>
      <c r="C7" s="76">
        <v>3</v>
      </c>
      <c r="D7" s="74" t="s">
        <v>44</v>
      </c>
      <c r="E7" s="71" t="s">
        <v>15</v>
      </c>
      <c r="F7" s="35" t="s">
        <v>26</v>
      </c>
      <c r="G7" s="24">
        <v>335</v>
      </c>
      <c r="H7" s="23">
        <f t="shared" si="0"/>
        <v>351.75</v>
      </c>
      <c r="I7" s="23">
        <f t="shared" si="0"/>
        <v>369.33749999999998</v>
      </c>
    </row>
    <row r="8" spans="1:10" ht="21" customHeight="1" x14ac:dyDescent="0.25">
      <c r="A8" s="73"/>
      <c r="B8" s="73"/>
      <c r="C8" s="70"/>
      <c r="D8" s="75"/>
      <c r="E8" s="72"/>
      <c r="F8" s="36" t="s">
        <v>40</v>
      </c>
      <c r="G8" s="23">
        <v>20</v>
      </c>
      <c r="H8" s="23">
        <f t="shared" si="0"/>
        <v>21</v>
      </c>
      <c r="I8" s="23">
        <f t="shared" si="0"/>
        <v>22.05</v>
      </c>
    </row>
    <row r="9" spans="1:10" ht="21" customHeight="1" x14ac:dyDescent="0.25">
      <c r="A9" s="73"/>
      <c r="B9" s="73"/>
      <c r="C9" s="70"/>
      <c r="D9" s="75"/>
      <c r="E9" s="72"/>
      <c r="F9" s="36" t="s">
        <v>41</v>
      </c>
      <c r="G9" s="23">
        <v>30</v>
      </c>
      <c r="H9" s="23">
        <f t="shared" si="0"/>
        <v>31.5</v>
      </c>
      <c r="I9" s="23">
        <f t="shared" si="0"/>
        <v>33.075000000000003</v>
      </c>
    </row>
    <row r="10" spans="1:10" ht="21" customHeight="1" x14ac:dyDescent="0.25">
      <c r="A10" s="73"/>
      <c r="B10" s="73"/>
      <c r="C10" s="70"/>
      <c r="D10" s="75"/>
      <c r="E10" s="72"/>
      <c r="F10" s="36" t="s">
        <v>42</v>
      </c>
      <c r="G10" s="23">
        <v>0</v>
      </c>
      <c r="H10" s="23">
        <f t="shared" si="0"/>
        <v>0</v>
      </c>
      <c r="I10" s="23">
        <f t="shared" si="0"/>
        <v>0</v>
      </c>
    </row>
    <row r="11" spans="1:10" ht="18.75" customHeight="1" x14ac:dyDescent="0.25">
      <c r="A11" s="73"/>
      <c r="B11" s="73"/>
      <c r="C11" s="70"/>
      <c r="D11" s="75"/>
      <c r="E11" s="72"/>
      <c r="F11" s="33" t="s">
        <v>34</v>
      </c>
      <c r="G11" s="27">
        <f>SUM(G7:G10)</f>
        <v>385</v>
      </c>
      <c r="H11" s="27">
        <f>SUM(H7:H10)</f>
        <v>404.25</v>
      </c>
      <c r="I11" s="27">
        <f>SUM(I7:I10)</f>
        <v>424.46249999999998</v>
      </c>
    </row>
    <row r="12" spans="1:10" ht="54" customHeight="1" x14ac:dyDescent="0.25">
      <c r="A12" s="73"/>
      <c r="B12" s="73"/>
      <c r="C12" s="76">
        <v>4</v>
      </c>
      <c r="D12" s="74" t="s">
        <v>14</v>
      </c>
      <c r="E12" s="71" t="s">
        <v>15</v>
      </c>
      <c r="F12" s="35" t="s">
        <v>26</v>
      </c>
      <c r="G12" s="23">
        <v>73.543499999999995</v>
      </c>
      <c r="H12" s="23">
        <f t="shared" ref="H12:I12" si="1">G12+G12*0.05</f>
        <v>77.220675</v>
      </c>
      <c r="I12" s="23">
        <f t="shared" si="1"/>
        <v>81.081708750000004</v>
      </c>
    </row>
    <row r="13" spans="1:10" ht="27.75" customHeight="1" x14ac:dyDescent="0.25">
      <c r="A13" s="73"/>
      <c r="B13" s="73"/>
      <c r="C13" s="70"/>
      <c r="D13" s="75"/>
      <c r="E13" s="72"/>
      <c r="F13" s="36" t="s">
        <v>40</v>
      </c>
      <c r="G13" s="23">
        <v>46</v>
      </c>
      <c r="H13" s="23">
        <f t="shared" ref="H13:I13" si="2">G13+G13*0.05</f>
        <v>48.3</v>
      </c>
      <c r="I13" s="23">
        <f t="shared" si="2"/>
        <v>50.714999999999996</v>
      </c>
    </row>
    <row r="14" spans="1:10" ht="24.75" customHeight="1" x14ac:dyDescent="0.25">
      <c r="A14" s="73"/>
      <c r="B14" s="73"/>
      <c r="C14" s="70"/>
      <c r="D14" s="75"/>
      <c r="E14" s="72"/>
      <c r="F14" s="36" t="s">
        <v>41</v>
      </c>
      <c r="G14" s="23">
        <v>14</v>
      </c>
      <c r="H14" s="23">
        <f t="shared" ref="H14:I14" si="3">G14+G14*0.05</f>
        <v>14.7</v>
      </c>
      <c r="I14" s="23">
        <f t="shared" si="3"/>
        <v>15.434999999999999</v>
      </c>
    </row>
    <row r="15" spans="1:10" ht="24.75" customHeight="1" x14ac:dyDescent="0.25">
      <c r="A15" s="73"/>
      <c r="B15" s="73"/>
      <c r="C15" s="70"/>
      <c r="D15" s="75"/>
      <c r="E15" s="72"/>
      <c r="F15" s="36" t="s">
        <v>42</v>
      </c>
      <c r="G15" s="23">
        <v>0</v>
      </c>
      <c r="H15" s="23">
        <f t="shared" ref="H15:I15" si="4">G15+G15*0.05</f>
        <v>0</v>
      </c>
      <c r="I15" s="23">
        <f t="shared" si="4"/>
        <v>0</v>
      </c>
    </row>
    <row r="16" spans="1:10" ht="22.5" customHeight="1" x14ac:dyDescent="0.25">
      <c r="A16" s="73"/>
      <c r="B16" s="73"/>
      <c r="C16" s="70"/>
      <c r="D16" s="75"/>
      <c r="E16" s="72"/>
      <c r="F16" s="33" t="s">
        <v>34</v>
      </c>
      <c r="G16" s="27">
        <f>SUM(G12:G15)</f>
        <v>133.54349999999999</v>
      </c>
      <c r="H16" s="27">
        <f>SUM(H12:H15)</f>
        <v>140.220675</v>
      </c>
      <c r="I16" s="27">
        <f>SUM(I12:I15)</f>
        <v>147.23170875</v>
      </c>
    </row>
    <row r="17" spans="1:9" ht="101.25" customHeight="1" x14ac:dyDescent="0.25">
      <c r="A17" s="5"/>
      <c r="B17" s="5"/>
      <c r="C17" s="4">
        <v>5</v>
      </c>
      <c r="D17" s="22" t="s">
        <v>31</v>
      </c>
      <c r="E17" s="4" t="s">
        <v>15</v>
      </c>
      <c r="F17" s="35" t="s">
        <v>26</v>
      </c>
      <c r="G17" s="23">
        <f>182+155</f>
        <v>337</v>
      </c>
      <c r="H17" s="23">
        <f t="shared" ref="H17" si="5">G17+G17*0.05</f>
        <v>353.85</v>
      </c>
      <c r="I17" s="23">
        <f t="shared" ref="I17" si="6">H17+H17*0.05</f>
        <v>371.54250000000002</v>
      </c>
    </row>
    <row r="18" spans="1:9" ht="40.5" x14ac:dyDescent="0.25">
      <c r="A18" s="89" t="s">
        <v>36</v>
      </c>
      <c r="B18" s="90"/>
      <c r="C18" s="90"/>
      <c r="D18" s="90"/>
      <c r="E18" s="91"/>
      <c r="F18" s="42" t="s">
        <v>26</v>
      </c>
      <c r="G18" s="46">
        <f>G5+G6+G7+G12+G17</f>
        <v>8647.8845000000001</v>
      </c>
      <c r="H18" s="46">
        <f>H5+H6+H7+H12+H17</f>
        <v>9080.2787250000001</v>
      </c>
      <c r="I18" s="46">
        <f>I5+I6+I7+I12+I17</f>
        <v>9534.2926612499996</v>
      </c>
    </row>
    <row r="19" spans="1:9" ht="20.25" x14ac:dyDescent="0.25">
      <c r="A19" s="92"/>
      <c r="B19" s="93"/>
      <c r="C19" s="93"/>
      <c r="D19" s="93"/>
      <c r="E19" s="94"/>
      <c r="F19" s="43" t="s">
        <v>40</v>
      </c>
      <c r="G19" s="46">
        <f t="shared" ref="G19:I21" si="7">G8+G13</f>
        <v>66</v>
      </c>
      <c r="H19" s="46">
        <f t="shared" si="7"/>
        <v>69.3</v>
      </c>
      <c r="I19" s="46">
        <f t="shared" si="7"/>
        <v>72.765000000000001</v>
      </c>
    </row>
    <row r="20" spans="1:9" ht="20.25" x14ac:dyDescent="0.25">
      <c r="A20" s="92"/>
      <c r="B20" s="93"/>
      <c r="C20" s="93"/>
      <c r="D20" s="93"/>
      <c r="E20" s="94"/>
      <c r="F20" s="43" t="s">
        <v>41</v>
      </c>
      <c r="G20" s="46">
        <f t="shared" si="7"/>
        <v>44</v>
      </c>
      <c r="H20" s="46">
        <f t="shared" si="7"/>
        <v>46.2</v>
      </c>
      <c r="I20" s="46">
        <f t="shared" si="7"/>
        <v>48.510000000000005</v>
      </c>
    </row>
    <row r="21" spans="1:9" ht="20.25" x14ac:dyDescent="0.25">
      <c r="A21" s="92"/>
      <c r="B21" s="93"/>
      <c r="C21" s="93"/>
      <c r="D21" s="93"/>
      <c r="E21" s="94"/>
      <c r="F21" s="43" t="s">
        <v>42</v>
      </c>
      <c r="G21" s="46">
        <f t="shared" si="7"/>
        <v>0</v>
      </c>
      <c r="H21" s="46">
        <f t="shared" si="7"/>
        <v>0</v>
      </c>
      <c r="I21" s="46">
        <f t="shared" si="7"/>
        <v>0</v>
      </c>
    </row>
    <row r="22" spans="1:9" ht="20.25" x14ac:dyDescent="0.25">
      <c r="A22" s="95"/>
      <c r="B22" s="96"/>
      <c r="C22" s="96"/>
      <c r="D22" s="96"/>
      <c r="E22" s="97"/>
      <c r="F22" s="44"/>
      <c r="G22" s="27">
        <f>SUM(G18:G21)</f>
        <v>8757.8845000000001</v>
      </c>
      <c r="H22" s="27">
        <f>SUM(H18:H21)</f>
        <v>9195.7787250000001</v>
      </c>
      <c r="I22" s="27">
        <f>SUM(I18:I21)</f>
        <v>9655.5676612499992</v>
      </c>
    </row>
    <row r="23" spans="1:9" ht="60" customHeight="1" x14ac:dyDescent="0.25">
      <c r="A23" s="71">
        <v>2</v>
      </c>
      <c r="B23" s="71" t="s">
        <v>8</v>
      </c>
      <c r="C23" s="4">
        <v>1</v>
      </c>
      <c r="D23" s="14" t="s">
        <v>9</v>
      </c>
      <c r="E23" s="71" t="s">
        <v>15</v>
      </c>
      <c r="F23" s="35" t="s">
        <v>16</v>
      </c>
      <c r="G23" s="23">
        <v>850</v>
      </c>
      <c r="H23" s="23">
        <f t="shared" ref="H23:I23" si="8">G23+G23*0.05</f>
        <v>892.5</v>
      </c>
      <c r="I23" s="23">
        <f t="shared" si="8"/>
        <v>937.125</v>
      </c>
    </row>
    <row r="24" spans="1:9" ht="45" customHeight="1" x14ac:dyDescent="0.25">
      <c r="A24" s="72"/>
      <c r="B24" s="72"/>
      <c r="C24" s="71">
        <v>2</v>
      </c>
      <c r="D24" s="58" t="s">
        <v>5</v>
      </c>
      <c r="E24" s="73"/>
      <c r="F24" s="35" t="s">
        <v>16</v>
      </c>
      <c r="G24" s="23">
        <v>12281.3</v>
      </c>
      <c r="H24" s="23">
        <f t="shared" ref="H24:I24" si="9">G24+G24*0.05</f>
        <v>12895.365</v>
      </c>
      <c r="I24" s="23">
        <f t="shared" si="9"/>
        <v>13540.133249999999</v>
      </c>
    </row>
    <row r="25" spans="1:9" ht="43.5" customHeight="1" x14ac:dyDescent="0.25">
      <c r="A25" s="72"/>
      <c r="B25" s="72"/>
      <c r="C25" s="77"/>
      <c r="D25" s="63"/>
      <c r="E25" s="73"/>
      <c r="F25" s="36" t="s">
        <v>17</v>
      </c>
      <c r="G25" s="23">
        <v>167.31299999999999</v>
      </c>
      <c r="H25" s="23">
        <f t="shared" ref="H25:I25" si="10">G25+G25*0.05</f>
        <v>175.67864999999998</v>
      </c>
      <c r="I25" s="23">
        <f t="shared" si="10"/>
        <v>184.46258249999997</v>
      </c>
    </row>
    <row r="26" spans="1:9" ht="43.5" customHeight="1" x14ac:dyDescent="0.25">
      <c r="A26" s="72"/>
      <c r="B26" s="72"/>
      <c r="C26" s="4">
        <v>3</v>
      </c>
      <c r="D26" s="15" t="s">
        <v>24</v>
      </c>
      <c r="E26" s="73"/>
      <c r="F26" s="36" t="s">
        <v>17</v>
      </c>
      <c r="G26" s="23">
        <f>2879.516+633.493</f>
        <v>3513.009</v>
      </c>
      <c r="H26" s="23">
        <f t="shared" ref="H26:I26" si="11">G26+G26*0.05</f>
        <v>3688.6594500000001</v>
      </c>
      <c r="I26" s="23">
        <f t="shared" si="11"/>
        <v>3873.0924224999999</v>
      </c>
    </row>
    <row r="27" spans="1:9" ht="78.75" customHeight="1" x14ac:dyDescent="0.25">
      <c r="A27" s="72"/>
      <c r="B27" s="72"/>
      <c r="C27" s="4">
        <v>4</v>
      </c>
      <c r="D27" s="15" t="s">
        <v>25</v>
      </c>
      <c r="E27" s="73"/>
      <c r="F27" s="36" t="s">
        <v>17</v>
      </c>
      <c r="G27" s="23">
        <f>113.806+33.278</f>
        <v>147.084</v>
      </c>
      <c r="H27" s="23">
        <f t="shared" ref="H27:I27" si="12">G27+G27*0.05</f>
        <v>154.43819999999999</v>
      </c>
      <c r="I27" s="23">
        <f t="shared" si="12"/>
        <v>162.16011</v>
      </c>
    </row>
    <row r="28" spans="1:9" ht="132" customHeight="1" x14ac:dyDescent="0.25">
      <c r="A28" s="72"/>
      <c r="B28" s="72"/>
      <c r="C28" s="4">
        <v>5</v>
      </c>
      <c r="D28" s="14" t="s">
        <v>45</v>
      </c>
      <c r="E28" s="73"/>
      <c r="F28" s="35" t="s">
        <v>16</v>
      </c>
      <c r="G28" s="23">
        <f>265.9+334.08202</f>
        <v>599.98201999999992</v>
      </c>
      <c r="H28" s="23">
        <f t="shared" ref="H28:I28" si="13">G28+G28*0.05</f>
        <v>629.98112099999992</v>
      </c>
      <c r="I28" s="23">
        <f t="shared" si="13"/>
        <v>661.48017704999995</v>
      </c>
    </row>
    <row r="29" spans="1:9" ht="101.25" customHeight="1" x14ac:dyDescent="0.25">
      <c r="A29" s="5"/>
      <c r="B29" s="5"/>
      <c r="C29" s="4">
        <v>6</v>
      </c>
      <c r="D29" s="14" t="s">
        <v>30</v>
      </c>
      <c r="E29" s="6"/>
      <c r="F29" s="36" t="s">
        <v>17</v>
      </c>
      <c r="G29" s="23">
        <v>84.92</v>
      </c>
      <c r="H29" s="23">
        <f t="shared" ref="H29" si="14">G29+G29*0.05</f>
        <v>89.165999999999997</v>
      </c>
      <c r="I29" s="23">
        <f t="shared" ref="I29" si="15">H29+H29*0.05</f>
        <v>93.624299999999991</v>
      </c>
    </row>
    <row r="30" spans="1:9" ht="20.25" customHeight="1" x14ac:dyDescent="0.25">
      <c r="A30" s="89" t="s">
        <v>36</v>
      </c>
      <c r="B30" s="98"/>
      <c r="C30" s="98"/>
      <c r="D30" s="98"/>
      <c r="E30" s="99"/>
      <c r="F30" s="42" t="s">
        <v>16</v>
      </c>
      <c r="G30" s="46">
        <f>G23+G24+G28</f>
        <v>13731.282019999999</v>
      </c>
      <c r="H30" s="46">
        <f>H23+H24+H28</f>
        <v>14417.846121</v>
      </c>
      <c r="I30" s="46">
        <f t="shared" ref="I30" si="16">I23+I24+I28</f>
        <v>15138.738427049999</v>
      </c>
    </row>
    <row r="31" spans="1:9" s="2" customFormat="1" ht="20.25" customHeight="1" x14ac:dyDescent="0.25">
      <c r="A31" s="100"/>
      <c r="B31" s="101"/>
      <c r="C31" s="101"/>
      <c r="D31" s="101"/>
      <c r="E31" s="102"/>
      <c r="F31" s="43" t="s">
        <v>17</v>
      </c>
      <c r="G31" s="46">
        <f>G25+G27+G26+G29</f>
        <v>3912.326</v>
      </c>
      <c r="H31" s="46">
        <f>H25+H27+H26+H29</f>
        <v>4107.9422999999997</v>
      </c>
      <c r="I31" s="46">
        <f>I25+I27+I26+I29</f>
        <v>4313.3394150000004</v>
      </c>
    </row>
    <row r="32" spans="1:9" s="19" customFormat="1" ht="20.25" customHeight="1" x14ac:dyDescent="0.25">
      <c r="A32" s="95"/>
      <c r="B32" s="96"/>
      <c r="C32" s="96"/>
      <c r="D32" s="96"/>
      <c r="E32" s="97"/>
      <c r="F32" s="44"/>
      <c r="G32" s="27">
        <f>SUM(G30:G31)</f>
        <v>17643.60802</v>
      </c>
      <c r="H32" s="27">
        <f>SUM(H30:H31)</f>
        <v>18525.788421000001</v>
      </c>
      <c r="I32" s="27">
        <f>SUM(I30:I31)</f>
        <v>19452.077842049999</v>
      </c>
    </row>
    <row r="33" spans="1:10" ht="47.25" customHeight="1" x14ac:dyDescent="0.25">
      <c r="A33" s="71">
        <v>3</v>
      </c>
      <c r="B33" s="71" t="s">
        <v>10</v>
      </c>
      <c r="C33" s="71">
        <v>1</v>
      </c>
      <c r="D33" s="58" t="s">
        <v>23</v>
      </c>
      <c r="E33" s="71" t="s">
        <v>15</v>
      </c>
      <c r="F33" s="35" t="s">
        <v>26</v>
      </c>
      <c r="G33" s="23">
        <v>210</v>
      </c>
      <c r="H33" s="23">
        <f t="shared" ref="H33:H43" si="17">G33+G33*0.05</f>
        <v>220.5</v>
      </c>
      <c r="I33" s="23">
        <f t="shared" ref="I33:I43" si="18">H33+H33*0.05</f>
        <v>231.52500000000001</v>
      </c>
    </row>
    <row r="34" spans="1:10" ht="25.5" customHeight="1" x14ac:dyDescent="0.25">
      <c r="A34" s="72"/>
      <c r="B34" s="72"/>
      <c r="C34" s="108"/>
      <c r="D34" s="63"/>
      <c r="E34" s="72"/>
      <c r="F34" s="36" t="s">
        <v>40</v>
      </c>
      <c r="G34" s="23">
        <v>19.5</v>
      </c>
      <c r="H34" s="23">
        <f t="shared" si="17"/>
        <v>20.475000000000001</v>
      </c>
      <c r="I34" s="23">
        <f t="shared" si="18"/>
        <v>21.498750000000001</v>
      </c>
    </row>
    <row r="35" spans="1:10" ht="21" customHeight="1" x14ac:dyDescent="0.25">
      <c r="A35" s="72"/>
      <c r="B35" s="72"/>
      <c r="C35" s="108"/>
      <c r="D35" s="63"/>
      <c r="E35" s="72"/>
      <c r="F35" s="36" t="s">
        <v>41</v>
      </c>
      <c r="G35" s="23">
        <v>45</v>
      </c>
      <c r="H35" s="23">
        <f t="shared" si="17"/>
        <v>47.25</v>
      </c>
      <c r="I35" s="23">
        <f t="shared" si="18"/>
        <v>49.612499999999997</v>
      </c>
    </row>
    <row r="36" spans="1:10" ht="21.75" customHeight="1" x14ac:dyDescent="0.25">
      <c r="A36" s="72"/>
      <c r="B36" s="72"/>
      <c r="C36" s="108"/>
      <c r="D36" s="63"/>
      <c r="E36" s="72"/>
      <c r="F36" s="36" t="s">
        <v>42</v>
      </c>
      <c r="G36" s="23">
        <v>0</v>
      </c>
      <c r="H36" s="23">
        <f t="shared" si="17"/>
        <v>0</v>
      </c>
      <c r="I36" s="23">
        <f t="shared" si="18"/>
        <v>0</v>
      </c>
    </row>
    <row r="37" spans="1:10" ht="67.5" customHeight="1" x14ac:dyDescent="0.25">
      <c r="A37" s="72"/>
      <c r="B37" s="72"/>
      <c r="C37" s="108"/>
      <c r="D37" s="63"/>
      <c r="E37" s="72"/>
      <c r="F37" s="36" t="s">
        <v>43</v>
      </c>
      <c r="G37" s="23">
        <v>0</v>
      </c>
      <c r="H37" s="23">
        <f t="shared" si="17"/>
        <v>0</v>
      </c>
      <c r="I37" s="23">
        <f t="shared" si="18"/>
        <v>0</v>
      </c>
    </row>
    <row r="38" spans="1:10" ht="34.5" customHeight="1" x14ac:dyDescent="0.25">
      <c r="A38" s="72"/>
      <c r="B38" s="72"/>
      <c r="C38" s="77"/>
      <c r="D38" s="63"/>
      <c r="E38" s="72"/>
      <c r="F38" s="33" t="s">
        <v>34</v>
      </c>
      <c r="G38" s="27">
        <f>SUM(G33:G37)</f>
        <v>274.5</v>
      </c>
      <c r="H38" s="27">
        <f>SUM(H33:H37)</f>
        <v>288.22500000000002</v>
      </c>
      <c r="I38" s="27">
        <f>SUM(I33:I37)</f>
        <v>302.63625000000002</v>
      </c>
      <c r="J38" s="13"/>
    </row>
    <row r="39" spans="1:10" ht="45" customHeight="1" x14ac:dyDescent="0.25">
      <c r="A39" s="72"/>
      <c r="B39" s="73"/>
      <c r="C39" s="87">
        <v>2</v>
      </c>
      <c r="D39" s="58" t="s">
        <v>35</v>
      </c>
      <c r="E39" s="73"/>
      <c r="F39" s="35" t="s">
        <v>26</v>
      </c>
      <c r="G39" s="23">
        <v>490</v>
      </c>
      <c r="H39" s="23">
        <f t="shared" si="17"/>
        <v>514.5</v>
      </c>
      <c r="I39" s="23">
        <f t="shared" si="18"/>
        <v>540.22500000000002</v>
      </c>
    </row>
    <row r="40" spans="1:10" ht="25.5" customHeight="1" x14ac:dyDescent="0.25">
      <c r="A40" s="72"/>
      <c r="B40" s="73"/>
      <c r="C40" s="108"/>
      <c r="D40" s="63"/>
      <c r="E40" s="73"/>
      <c r="F40" s="36" t="s">
        <v>40</v>
      </c>
      <c r="G40" s="23">
        <v>60.5</v>
      </c>
      <c r="H40" s="23">
        <f t="shared" si="17"/>
        <v>63.524999999999999</v>
      </c>
      <c r="I40" s="23">
        <f t="shared" si="18"/>
        <v>66.701250000000002</v>
      </c>
    </row>
    <row r="41" spans="1:10" ht="21" customHeight="1" x14ac:dyDescent="0.25">
      <c r="A41" s="72"/>
      <c r="B41" s="73"/>
      <c r="C41" s="108"/>
      <c r="D41" s="63"/>
      <c r="E41" s="73"/>
      <c r="F41" s="36" t="s">
        <v>41</v>
      </c>
      <c r="G41" s="23">
        <v>40</v>
      </c>
      <c r="H41" s="23">
        <f t="shared" si="17"/>
        <v>42</v>
      </c>
      <c r="I41" s="23">
        <f t="shared" si="18"/>
        <v>44.1</v>
      </c>
    </row>
    <row r="42" spans="1:10" ht="21.75" customHeight="1" x14ac:dyDescent="0.25">
      <c r="A42" s="72"/>
      <c r="B42" s="73"/>
      <c r="C42" s="108"/>
      <c r="D42" s="63"/>
      <c r="E42" s="73"/>
      <c r="F42" s="36" t="s">
        <v>42</v>
      </c>
      <c r="G42" s="23">
        <v>15</v>
      </c>
      <c r="H42" s="23">
        <f t="shared" si="17"/>
        <v>15.75</v>
      </c>
      <c r="I42" s="23">
        <f t="shared" si="18"/>
        <v>16.537500000000001</v>
      </c>
    </row>
    <row r="43" spans="1:10" ht="68.25" customHeight="1" x14ac:dyDescent="0.25">
      <c r="A43" s="72"/>
      <c r="B43" s="73"/>
      <c r="C43" s="108"/>
      <c r="D43" s="63"/>
      <c r="E43" s="73"/>
      <c r="F43" s="36" t="s">
        <v>43</v>
      </c>
      <c r="G43" s="23">
        <v>5</v>
      </c>
      <c r="H43" s="23">
        <f t="shared" si="17"/>
        <v>5.25</v>
      </c>
      <c r="I43" s="23">
        <f t="shared" si="18"/>
        <v>5.5125000000000002</v>
      </c>
    </row>
    <row r="44" spans="1:10" ht="34.5" customHeight="1" x14ac:dyDescent="0.25">
      <c r="A44" s="72"/>
      <c r="B44" s="73"/>
      <c r="C44" s="77"/>
      <c r="D44" s="63"/>
      <c r="E44" s="73"/>
      <c r="F44" s="33" t="s">
        <v>34</v>
      </c>
      <c r="G44" s="27">
        <f>SUM(G39:G43)</f>
        <v>610.5</v>
      </c>
      <c r="H44" s="27">
        <f>SUM(H39:H43)</f>
        <v>641.02499999999998</v>
      </c>
      <c r="I44" s="27">
        <f>SUM(I39:I43)</f>
        <v>673.07625000000007</v>
      </c>
    </row>
    <row r="45" spans="1:10" ht="88.5" customHeight="1" x14ac:dyDescent="0.25">
      <c r="A45" s="73"/>
      <c r="B45" s="73"/>
      <c r="C45" s="9">
        <v>3</v>
      </c>
      <c r="D45" s="14" t="s">
        <v>11</v>
      </c>
      <c r="E45" s="73"/>
      <c r="F45" s="36" t="s">
        <v>17</v>
      </c>
      <c r="G45" s="23">
        <v>610.87400000000002</v>
      </c>
      <c r="H45" s="23">
        <f t="shared" ref="H45:H46" si="19">G45+G45*0.05</f>
        <v>641.41769999999997</v>
      </c>
      <c r="I45" s="23">
        <f t="shared" ref="I45:I46" si="20">H45+H45*0.05</f>
        <v>673.48858499999994</v>
      </c>
    </row>
    <row r="46" spans="1:10" ht="130.5" customHeight="1" x14ac:dyDescent="0.25">
      <c r="A46" s="73"/>
      <c r="B46" s="73"/>
      <c r="C46" s="6">
        <v>4</v>
      </c>
      <c r="D46" s="14" t="s">
        <v>33</v>
      </c>
      <c r="E46" s="73"/>
      <c r="F46" s="35" t="s">
        <v>26</v>
      </c>
      <c r="G46" s="23">
        <v>1400</v>
      </c>
      <c r="H46" s="23">
        <f t="shared" si="19"/>
        <v>1470</v>
      </c>
      <c r="I46" s="23">
        <f t="shared" si="20"/>
        <v>1543.5</v>
      </c>
    </row>
    <row r="47" spans="1:10" ht="40.5" x14ac:dyDescent="0.25">
      <c r="A47" s="89" t="s">
        <v>36</v>
      </c>
      <c r="B47" s="103"/>
      <c r="C47" s="103"/>
      <c r="D47" s="103"/>
      <c r="E47" s="104"/>
      <c r="F47" s="42" t="s">
        <v>26</v>
      </c>
      <c r="G47" s="46">
        <f>G33+G39+G46</f>
        <v>2100</v>
      </c>
      <c r="H47" s="46">
        <f>H33+H39+H46</f>
        <v>2205</v>
      </c>
      <c r="I47" s="46">
        <f>I33+I39+I46</f>
        <v>2315.25</v>
      </c>
    </row>
    <row r="48" spans="1:10" ht="20.25" x14ac:dyDescent="0.25">
      <c r="A48" s="105"/>
      <c r="B48" s="106"/>
      <c r="C48" s="106"/>
      <c r="D48" s="106"/>
      <c r="E48" s="107"/>
      <c r="F48" s="43" t="s">
        <v>40</v>
      </c>
      <c r="G48" s="46">
        <f t="shared" ref="G48:I51" si="21">G34+G40</f>
        <v>80</v>
      </c>
      <c r="H48" s="46">
        <f t="shared" si="21"/>
        <v>84</v>
      </c>
      <c r="I48" s="46">
        <f t="shared" si="21"/>
        <v>88.2</v>
      </c>
    </row>
    <row r="49" spans="1:9" ht="20.25" x14ac:dyDescent="0.25">
      <c r="A49" s="105"/>
      <c r="B49" s="106"/>
      <c r="C49" s="106"/>
      <c r="D49" s="106"/>
      <c r="E49" s="107"/>
      <c r="F49" s="43" t="s">
        <v>41</v>
      </c>
      <c r="G49" s="46">
        <f t="shared" si="21"/>
        <v>85</v>
      </c>
      <c r="H49" s="46">
        <f t="shared" si="21"/>
        <v>89.25</v>
      </c>
      <c r="I49" s="46">
        <f t="shared" si="21"/>
        <v>93.712500000000006</v>
      </c>
    </row>
    <row r="50" spans="1:9" ht="20.25" x14ac:dyDescent="0.25">
      <c r="A50" s="105"/>
      <c r="B50" s="106"/>
      <c r="C50" s="106"/>
      <c r="D50" s="106"/>
      <c r="E50" s="107"/>
      <c r="F50" s="43" t="s">
        <v>42</v>
      </c>
      <c r="G50" s="46">
        <f t="shared" si="21"/>
        <v>15</v>
      </c>
      <c r="H50" s="46">
        <f t="shared" si="21"/>
        <v>15.75</v>
      </c>
      <c r="I50" s="46">
        <f t="shared" si="21"/>
        <v>16.537500000000001</v>
      </c>
    </row>
    <row r="51" spans="1:9" ht="60.75" x14ac:dyDescent="0.25">
      <c r="A51" s="105"/>
      <c r="B51" s="106"/>
      <c r="C51" s="106"/>
      <c r="D51" s="106"/>
      <c r="E51" s="107"/>
      <c r="F51" s="43" t="s">
        <v>43</v>
      </c>
      <c r="G51" s="46">
        <f t="shared" si="21"/>
        <v>5</v>
      </c>
      <c r="H51" s="46">
        <f t="shared" si="21"/>
        <v>5.25</v>
      </c>
      <c r="I51" s="46">
        <f t="shared" si="21"/>
        <v>5.5125000000000002</v>
      </c>
    </row>
    <row r="52" spans="1:9" ht="20.25" x14ac:dyDescent="0.25">
      <c r="A52" s="105"/>
      <c r="B52" s="106"/>
      <c r="C52" s="106"/>
      <c r="D52" s="106"/>
      <c r="E52" s="107"/>
      <c r="F52" s="43" t="s">
        <v>17</v>
      </c>
      <c r="G52" s="46">
        <f>G45</f>
        <v>610.87400000000002</v>
      </c>
      <c r="H52" s="46">
        <f t="shared" ref="H52:I52" si="22">H45</f>
        <v>641.41769999999997</v>
      </c>
      <c r="I52" s="46">
        <f t="shared" si="22"/>
        <v>673.48858499999994</v>
      </c>
    </row>
    <row r="53" spans="1:9" ht="20.25" x14ac:dyDescent="0.25">
      <c r="A53" s="95"/>
      <c r="B53" s="96"/>
      <c r="C53" s="96"/>
      <c r="D53" s="96"/>
      <c r="E53" s="97"/>
      <c r="F53" s="45"/>
      <c r="G53" s="27">
        <f>SUM(G47:G52)</f>
        <v>2895.8739999999998</v>
      </c>
      <c r="H53" s="27">
        <f>SUM(H47:H52)</f>
        <v>3040.6677</v>
      </c>
      <c r="I53" s="27">
        <f>SUM(I47:I52)</f>
        <v>3192.7010849999997</v>
      </c>
    </row>
    <row r="54" spans="1:9" s="16" customFormat="1" ht="101.25" x14ac:dyDescent="0.25">
      <c r="A54" s="71">
        <v>4</v>
      </c>
      <c r="B54" s="71" t="s">
        <v>37</v>
      </c>
      <c r="C54" s="7">
        <v>1</v>
      </c>
      <c r="D54" s="28" t="s">
        <v>39</v>
      </c>
      <c r="E54" s="7" t="s">
        <v>15</v>
      </c>
      <c r="F54" s="35" t="s">
        <v>26</v>
      </c>
      <c r="G54" s="25">
        <f>5.54</f>
        <v>5.54</v>
      </c>
      <c r="H54" s="25">
        <f>G54+G54*0.5</f>
        <v>8.31</v>
      </c>
      <c r="I54" s="25">
        <f>H54+H54*0.5</f>
        <v>12.465</v>
      </c>
    </row>
    <row r="55" spans="1:9" s="16" customFormat="1" ht="60.75" x14ac:dyDescent="0.25">
      <c r="A55" s="77"/>
      <c r="B55" s="77"/>
      <c r="C55" s="7">
        <v>2</v>
      </c>
      <c r="D55" s="28" t="s">
        <v>38</v>
      </c>
      <c r="E55" s="7" t="s">
        <v>15</v>
      </c>
      <c r="F55" s="35" t="s">
        <v>26</v>
      </c>
      <c r="G55" s="25">
        <v>144.46</v>
      </c>
      <c r="H55" s="25">
        <f>G55+G55*0.5</f>
        <v>216.69</v>
      </c>
      <c r="I55" s="25">
        <f>H55+H55*0.5</f>
        <v>325.03499999999997</v>
      </c>
    </row>
    <row r="56" spans="1:9" s="16" customFormat="1" ht="51" customHeight="1" x14ac:dyDescent="0.3">
      <c r="A56" s="56" t="s">
        <v>36</v>
      </c>
      <c r="B56" s="57"/>
      <c r="C56" s="57"/>
      <c r="D56" s="57"/>
      <c r="E56" s="57"/>
      <c r="F56" s="32" t="s">
        <v>26</v>
      </c>
      <c r="G56" s="27">
        <f>G54+G55</f>
        <v>150</v>
      </c>
      <c r="H56" s="27">
        <f>G56+G56*0.05</f>
        <v>157.5</v>
      </c>
      <c r="I56" s="27">
        <f>H56+H56*0.05</f>
        <v>165.375</v>
      </c>
    </row>
    <row r="57" spans="1:9" ht="46.5" customHeight="1" x14ac:dyDescent="0.25">
      <c r="A57" s="87">
        <v>5</v>
      </c>
      <c r="B57" s="71" t="s">
        <v>12</v>
      </c>
      <c r="C57" s="69">
        <v>1</v>
      </c>
      <c r="D57" s="58" t="s">
        <v>13</v>
      </c>
      <c r="E57" s="71" t="s">
        <v>15</v>
      </c>
      <c r="F57" s="35" t="s">
        <v>26</v>
      </c>
      <c r="G57" s="20">
        <v>583.70000000000005</v>
      </c>
      <c r="H57" s="20">
        <v>0</v>
      </c>
      <c r="I57" s="20">
        <v>0</v>
      </c>
    </row>
    <row r="58" spans="1:9" ht="48.75" customHeight="1" x14ac:dyDescent="0.25">
      <c r="A58" s="73"/>
      <c r="B58" s="72"/>
      <c r="C58" s="70"/>
      <c r="D58" s="63"/>
      <c r="E58" s="73"/>
      <c r="F58" s="35" t="s">
        <v>16</v>
      </c>
      <c r="G58" s="20">
        <v>0</v>
      </c>
      <c r="H58" s="20">
        <v>0.5</v>
      </c>
      <c r="I58" s="20">
        <v>0</v>
      </c>
    </row>
    <row r="59" spans="1:9" ht="30" customHeight="1" x14ac:dyDescent="0.25">
      <c r="A59" s="73"/>
      <c r="B59" s="72"/>
      <c r="C59" s="70"/>
      <c r="D59" s="63"/>
      <c r="E59" s="88"/>
      <c r="F59" s="36" t="s">
        <v>17</v>
      </c>
      <c r="G59" s="20">
        <v>0</v>
      </c>
      <c r="H59" s="20">
        <v>0</v>
      </c>
      <c r="I59" s="20">
        <v>0</v>
      </c>
    </row>
    <row r="60" spans="1:9" ht="34.5" customHeight="1" x14ac:dyDescent="0.25">
      <c r="A60" s="73"/>
      <c r="B60" s="72"/>
      <c r="C60" s="69">
        <v>2</v>
      </c>
      <c r="D60" s="63"/>
      <c r="E60" s="71" t="s">
        <v>19</v>
      </c>
      <c r="F60" s="35" t="s">
        <v>26</v>
      </c>
      <c r="G60" s="20">
        <v>0</v>
      </c>
      <c r="H60" s="20">
        <v>0</v>
      </c>
      <c r="I60" s="20">
        <v>0</v>
      </c>
    </row>
    <row r="61" spans="1:9" ht="45.75" customHeight="1" x14ac:dyDescent="0.25">
      <c r="A61" s="73"/>
      <c r="B61" s="72"/>
      <c r="C61" s="70"/>
      <c r="D61" s="63"/>
      <c r="E61" s="73"/>
      <c r="F61" s="35" t="s">
        <v>16</v>
      </c>
      <c r="G61" s="20">
        <v>0</v>
      </c>
      <c r="H61" s="20">
        <v>0</v>
      </c>
      <c r="I61" s="20">
        <v>0</v>
      </c>
    </row>
    <row r="62" spans="1:9" ht="36.75" customHeight="1" x14ac:dyDescent="0.25">
      <c r="A62" s="73"/>
      <c r="B62" s="72"/>
      <c r="C62" s="70"/>
      <c r="D62" s="63"/>
      <c r="E62" s="88"/>
      <c r="F62" s="36" t="s">
        <v>17</v>
      </c>
      <c r="G62" s="20">
        <v>0</v>
      </c>
      <c r="H62" s="20">
        <v>0</v>
      </c>
      <c r="I62" s="20">
        <v>0</v>
      </c>
    </row>
    <row r="63" spans="1:9" ht="41.25" customHeight="1" x14ac:dyDescent="0.25">
      <c r="A63" s="73"/>
      <c r="B63" s="72"/>
      <c r="C63" s="69">
        <v>3</v>
      </c>
      <c r="D63" s="63"/>
      <c r="E63" s="71" t="s">
        <v>20</v>
      </c>
      <c r="F63" s="35" t="s">
        <v>26</v>
      </c>
      <c r="G63" s="20">
        <v>0</v>
      </c>
      <c r="H63" s="20">
        <v>0</v>
      </c>
      <c r="I63" s="20">
        <v>0</v>
      </c>
    </row>
    <row r="64" spans="1:9" ht="41.25" customHeight="1" x14ac:dyDescent="0.25">
      <c r="A64" s="73"/>
      <c r="B64" s="72"/>
      <c r="C64" s="70"/>
      <c r="D64" s="63"/>
      <c r="E64" s="73"/>
      <c r="F64" s="35" t="s">
        <v>16</v>
      </c>
      <c r="G64" s="20">
        <v>0</v>
      </c>
      <c r="H64" s="20">
        <v>0</v>
      </c>
      <c r="I64" s="20">
        <v>0</v>
      </c>
    </row>
    <row r="65" spans="1:9" ht="24" customHeight="1" x14ac:dyDescent="0.25">
      <c r="A65" s="73"/>
      <c r="B65" s="72"/>
      <c r="C65" s="70"/>
      <c r="D65" s="63"/>
      <c r="E65" s="88"/>
      <c r="F65" s="36" t="s">
        <v>17</v>
      </c>
      <c r="G65" s="20">
        <v>0</v>
      </c>
      <c r="H65" s="20">
        <v>0</v>
      </c>
      <c r="I65" s="20">
        <v>0</v>
      </c>
    </row>
    <row r="66" spans="1:9" ht="39" customHeight="1" x14ac:dyDescent="0.25">
      <c r="A66" s="73"/>
      <c r="B66" s="72"/>
      <c r="C66" s="69">
        <v>4</v>
      </c>
      <c r="D66" s="63"/>
      <c r="E66" s="71" t="s">
        <v>21</v>
      </c>
      <c r="F66" s="35" t="s">
        <v>26</v>
      </c>
      <c r="G66" s="20">
        <v>0</v>
      </c>
      <c r="H66" s="20">
        <v>0</v>
      </c>
      <c r="I66" s="20">
        <v>0</v>
      </c>
    </row>
    <row r="67" spans="1:9" ht="41.25" customHeight="1" x14ac:dyDescent="0.25">
      <c r="A67" s="73"/>
      <c r="B67" s="72"/>
      <c r="C67" s="70"/>
      <c r="D67" s="63"/>
      <c r="E67" s="73"/>
      <c r="F67" s="35" t="s">
        <v>16</v>
      </c>
      <c r="G67" s="20">
        <v>0</v>
      </c>
      <c r="H67" s="20">
        <v>0</v>
      </c>
      <c r="I67" s="20">
        <v>0</v>
      </c>
    </row>
    <row r="68" spans="1:9" ht="28.5" customHeight="1" x14ac:dyDescent="0.25">
      <c r="A68" s="73"/>
      <c r="B68" s="72"/>
      <c r="C68" s="70"/>
      <c r="D68" s="63"/>
      <c r="E68" s="88"/>
      <c r="F68" s="36" t="s">
        <v>17</v>
      </c>
      <c r="G68" s="20">
        <v>0</v>
      </c>
      <c r="H68" s="20">
        <v>0</v>
      </c>
      <c r="I68" s="20">
        <v>0</v>
      </c>
    </row>
    <row r="69" spans="1:9" s="30" customFormat="1" ht="40.5" x14ac:dyDescent="0.25">
      <c r="A69" s="83" t="s">
        <v>36</v>
      </c>
      <c r="B69" s="84"/>
      <c r="C69" s="84"/>
      <c r="D69" s="84"/>
      <c r="E69" s="84"/>
      <c r="F69" s="32" t="s">
        <v>26</v>
      </c>
      <c r="G69" s="26">
        <f>G57+G60+G63+G66</f>
        <v>583.70000000000005</v>
      </c>
      <c r="H69" s="26">
        <f t="shared" ref="H69:I69" si="23">H57+H60+H63+H66</f>
        <v>0</v>
      </c>
      <c r="I69" s="26">
        <f t="shared" si="23"/>
        <v>0</v>
      </c>
    </row>
    <row r="70" spans="1:9" s="30" customFormat="1" ht="40.5" x14ac:dyDescent="0.25">
      <c r="A70" s="85"/>
      <c r="B70" s="85"/>
      <c r="C70" s="85"/>
      <c r="D70" s="85"/>
      <c r="E70" s="85"/>
      <c r="F70" s="32" t="s">
        <v>16</v>
      </c>
      <c r="G70" s="26">
        <f>G58+G61+G64+G67</f>
        <v>0</v>
      </c>
      <c r="H70" s="26">
        <v>0</v>
      </c>
      <c r="I70" s="26">
        <f t="shared" ref="I70" si="24">I58+I61+I64+I67</f>
        <v>0</v>
      </c>
    </row>
    <row r="71" spans="1:9" s="30" customFormat="1" ht="20.25" x14ac:dyDescent="0.25">
      <c r="A71" s="86"/>
      <c r="B71" s="86"/>
      <c r="C71" s="86"/>
      <c r="D71" s="86"/>
      <c r="E71" s="86"/>
      <c r="F71" s="33" t="s">
        <v>17</v>
      </c>
      <c r="G71" s="26">
        <f>G59+G62+G65+G68</f>
        <v>0</v>
      </c>
      <c r="H71" s="26">
        <f t="shared" ref="H71:I71" si="25">H59+H62+H65+H68</f>
        <v>0</v>
      </c>
      <c r="I71" s="26">
        <f t="shared" si="25"/>
        <v>0</v>
      </c>
    </row>
    <row r="72" spans="1:9" ht="40.5" x14ac:dyDescent="0.25">
      <c r="A72" s="78" t="s">
        <v>27</v>
      </c>
      <c r="B72" s="79"/>
      <c r="C72" s="79"/>
      <c r="D72" s="79"/>
      <c r="E72" s="47" t="s">
        <v>15</v>
      </c>
      <c r="F72" s="32" t="s">
        <v>26</v>
      </c>
      <c r="G72" s="27">
        <f>G18+G47+G56+G69</f>
        <v>11481.584500000001</v>
      </c>
      <c r="H72" s="27">
        <f>H18+H47+H56+H69</f>
        <v>11442.778725</v>
      </c>
      <c r="I72" s="27">
        <f>I18+I47+I56+I69</f>
        <v>12014.91766125</v>
      </c>
    </row>
    <row r="73" spans="1:9" ht="20.25" x14ac:dyDescent="0.25">
      <c r="A73" s="80"/>
      <c r="B73" s="81"/>
      <c r="C73" s="81"/>
      <c r="D73" s="81"/>
      <c r="E73" s="48"/>
      <c r="F73" s="33" t="s">
        <v>40</v>
      </c>
      <c r="G73" s="27">
        <f t="shared" ref="G73:I75" si="26">G19+G48</f>
        <v>146</v>
      </c>
      <c r="H73" s="27">
        <f t="shared" si="26"/>
        <v>153.30000000000001</v>
      </c>
      <c r="I73" s="27">
        <f t="shared" si="26"/>
        <v>160.965</v>
      </c>
    </row>
    <row r="74" spans="1:9" ht="20.25" x14ac:dyDescent="0.25">
      <c r="A74" s="80"/>
      <c r="B74" s="81"/>
      <c r="C74" s="81"/>
      <c r="D74" s="81"/>
      <c r="E74" s="48"/>
      <c r="F74" s="33" t="s">
        <v>41</v>
      </c>
      <c r="G74" s="27">
        <f t="shared" si="26"/>
        <v>129</v>
      </c>
      <c r="H74" s="27">
        <f t="shared" si="26"/>
        <v>135.44999999999999</v>
      </c>
      <c r="I74" s="27">
        <f t="shared" si="26"/>
        <v>142.22250000000003</v>
      </c>
    </row>
    <row r="75" spans="1:9" ht="20.25" x14ac:dyDescent="0.25">
      <c r="A75" s="80"/>
      <c r="B75" s="81"/>
      <c r="C75" s="81"/>
      <c r="D75" s="81"/>
      <c r="E75" s="48"/>
      <c r="F75" s="33" t="s">
        <v>42</v>
      </c>
      <c r="G75" s="27">
        <f t="shared" si="26"/>
        <v>15</v>
      </c>
      <c r="H75" s="27">
        <f t="shared" si="26"/>
        <v>15.75</v>
      </c>
      <c r="I75" s="27">
        <f t="shared" si="26"/>
        <v>16.537500000000001</v>
      </c>
    </row>
    <row r="76" spans="1:9" ht="60.75" x14ac:dyDescent="0.25">
      <c r="A76" s="80"/>
      <c r="B76" s="81"/>
      <c r="C76" s="81"/>
      <c r="D76" s="81"/>
      <c r="E76" s="48"/>
      <c r="F76" s="33" t="s">
        <v>43</v>
      </c>
      <c r="G76" s="27">
        <f>G43</f>
        <v>5</v>
      </c>
      <c r="H76" s="27">
        <f t="shared" ref="H76:I76" si="27">H43</f>
        <v>5.25</v>
      </c>
      <c r="I76" s="27">
        <f t="shared" si="27"/>
        <v>5.5125000000000002</v>
      </c>
    </row>
    <row r="77" spans="1:9" ht="40.5" x14ac:dyDescent="0.25">
      <c r="A77" s="80"/>
      <c r="B77" s="81"/>
      <c r="C77" s="81"/>
      <c r="D77" s="81"/>
      <c r="E77" s="48"/>
      <c r="F77" s="32" t="s">
        <v>16</v>
      </c>
      <c r="G77" s="27">
        <f>G30+G70</f>
        <v>13731.282019999999</v>
      </c>
      <c r="H77" s="27">
        <f>H30+H70</f>
        <v>14417.846121</v>
      </c>
      <c r="I77" s="27">
        <f>I30+I70</f>
        <v>15138.738427049999</v>
      </c>
    </row>
    <row r="78" spans="1:9" ht="20.25" x14ac:dyDescent="0.25">
      <c r="A78" s="80"/>
      <c r="B78" s="81"/>
      <c r="C78" s="81"/>
      <c r="D78" s="81"/>
      <c r="E78" s="49"/>
      <c r="F78" s="33" t="s">
        <v>17</v>
      </c>
      <c r="G78" s="27">
        <f>G31+G52+G71</f>
        <v>4523.2</v>
      </c>
      <c r="H78" s="27">
        <f>H31+H52+H71</f>
        <v>4749.3599999999997</v>
      </c>
      <c r="I78" s="27">
        <f>I31+I52+I71</f>
        <v>4986.8280000000004</v>
      </c>
    </row>
    <row r="79" spans="1:9" ht="20.25" x14ac:dyDescent="0.25">
      <c r="A79" s="80"/>
      <c r="B79" s="81"/>
      <c r="C79" s="81"/>
      <c r="D79" s="81"/>
      <c r="E79" s="50"/>
      <c r="F79" s="37" t="s">
        <v>34</v>
      </c>
      <c r="G79" s="31">
        <f>SUM(G72:G78)</f>
        <v>30031.06652</v>
      </c>
      <c r="H79" s="31">
        <f t="shared" ref="H79:I79" si="28">SUM(H72:H78)</f>
        <v>30919.734845999999</v>
      </c>
      <c r="I79" s="31">
        <f t="shared" si="28"/>
        <v>32465.721588300003</v>
      </c>
    </row>
    <row r="80" spans="1:9" ht="40.5" x14ac:dyDescent="0.25">
      <c r="A80" s="80"/>
      <c r="B80" s="81"/>
      <c r="C80" s="81"/>
      <c r="D80" s="81"/>
      <c r="E80" s="47" t="s">
        <v>19</v>
      </c>
      <c r="F80" s="38" t="s">
        <v>26</v>
      </c>
      <c r="G80" s="21">
        <f>G60</f>
        <v>0</v>
      </c>
      <c r="H80" s="21">
        <f>H60</f>
        <v>0</v>
      </c>
      <c r="I80" s="21">
        <f>I60</f>
        <v>0</v>
      </c>
    </row>
    <row r="81" spans="1:9" ht="40.5" x14ac:dyDescent="0.25">
      <c r="A81" s="80"/>
      <c r="B81" s="81"/>
      <c r="C81" s="81"/>
      <c r="D81" s="81"/>
      <c r="E81" s="49"/>
      <c r="F81" s="38" t="s">
        <v>16</v>
      </c>
      <c r="G81" s="21">
        <f>G84</f>
        <v>0</v>
      </c>
      <c r="H81" s="21">
        <f t="shared" ref="H81:I81" si="29">H84</f>
        <v>0</v>
      </c>
      <c r="I81" s="21">
        <f t="shared" si="29"/>
        <v>0</v>
      </c>
    </row>
    <row r="82" spans="1:9" ht="20.25" x14ac:dyDescent="0.25">
      <c r="A82" s="80"/>
      <c r="B82" s="81"/>
      <c r="C82" s="81"/>
      <c r="D82" s="81"/>
      <c r="E82" s="49"/>
      <c r="F82" s="39" t="s">
        <v>17</v>
      </c>
      <c r="G82" s="21">
        <f t="shared" ref="G82" si="30">G62</f>
        <v>0</v>
      </c>
      <c r="H82" s="21">
        <f t="shared" ref="H82:I82" si="31">H62</f>
        <v>0</v>
      </c>
      <c r="I82" s="21">
        <f t="shared" si="31"/>
        <v>0</v>
      </c>
    </row>
    <row r="83" spans="1:9" ht="20.25" x14ac:dyDescent="0.25">
      <c r="A83" s="80"/>
      <c r="B83" s="81"/>
      <c r="C83" s="81"/>
      <c r="D83" s="81"/>
      <c r="E83" s="77"/>
      <c r="F83" s="33" t="s">
        <v>34</v>
      </c>
      <c r="G83" s="26">
        <f>SUM(G80:G82)</f>
        <v>0</v>
      </c>
      <c r="H83" s="26">
        <f>SUM(H80:H82)</f>
        <v>0</v>
      </c>
      <c r="I83" s="26">
        <f>SUM(I80:I82)</f>
        <v>0</v>
      </c>
    </row>
    <row r="84" spans="1:9" ht="48" customHeight="1" x14ac:dyDescent="0.25">
      <c r="A84" s="80"/>
      <c r="B84" s="81"/>
      <c r="C84" s="81"/>
      <c r="D84" s="81"/>
      <c r="E84" s="47" t="s">
        <v>20</v>
      </c>
      <c r="F84" s="38" t="s">
        <v>26</v>
      </c>
      <c r="G84" s="21">
        <f>G63</f>
        <v>0</v>
      </c>
      <c r="H84" s="21">
        <f t="shared" ref="H84:I84" si="32">H63</f>
        <v>0</v>
      </c>
      <c r="I84" s="21">
        <f t="shared" si="32"/>
        <v>0</v>
      </c>
    </row>
    <row r="85" spans="1:9" ht="43.5" customHeight="1" x14ac:dyDescent="0.25">
      <c r="A85" s="80"/>
      <c r="B85" s="81"/>
      <c r="C85" s="81"/>
      <c r="D85" s="81"/>
      <c r="E85" s="49"/>
      <c r="F85" s="38" t="s">
        <v>16</v>
      </c>
      <c r="G85" s="21">
        <f>G64</f>
        <v>0</v>
      </c>
      <c r="H85" s="21">
        <f t="shared" ref="H85:I85" si="33">H64</f>
        <v>0</v>
      </c>
      <c r="I85" s="21">
        <f t="shared" si="33"/>
        <v>0</v>
      </c>
    </row>
    <row r="86" spans="1:9" ht="20.25" x14ac:dyDescent="0.25">
      <c r="A86" s="80"/>
      <c r="B86" s="81"/>
      <c r="C86" s="81"/>
      <c r="D86" s="81"/>
      <c r="E86" s="49"/>
      <c r="F86" s="39" t="s">
        <v>17</v>
      </c>
      <c r="G86" s="21">
        <f>G65</f>
        <v>0</v>
      </c>
      <c r="H86" s="21">
        <f t="shared" ref="H86:I86" si="34">H65</f>
        <v>0</v>
      </c>
      <c r="I86" s="21">
        <f t="shared" si="34"/>
        <v>0</v>
      </c>
    </row>
    <row r="87" spans="1:9" ht="20.25" x14ac:dyDescent="0.25">
      <c r="A87" s="80"/>
      <c r="B87" s="81"/>
      <c r="C87" s="81"/>
      <c r="D87" s="81"/>
      <c r="E87" s="77"/>
      <c r="F87" s="33" t="s">
        <v>34</v>
      </c>
      <c r="G87" s="26">
        <f>SUM(G84:G86)</f>
        <v>0</v>
      </c>
      <c r="H87" s="26">
        <f>SUM(H84:H86)</f>
        <v>0</v>
      </c>
      <c r="I87" s="26">
        <f>SUM(I84:I86)</f>
        <v>0</v>
      </c>
    </row>
    <row r="88" spans="1:9" ht="40.5" x14ac:dyDescent="0.25">
      <c r="A88" s="80"/>
      <c r="B88" s="81"/>
      <c r="C88" s="81"/>
      <c r="D88" s="81"/>
      <c r="E88" s="47" t="s">
        <v>21</v>
      </c>
      <c r="F88" s="38" t="s">
        <v>26</v>
      </c>
      <c r="G88" s="21">
        <f>G66</f>
        <v>0</v>
      </c>
      <c r="H88" s="21">
        <f t="shared" ref="H88:I88" si="35">H66</f>
        <v>0</v>
      </c>
      <c r="I88" s="21">
        <f t="shared" si="35"/>
        <v>0</v>
      </c>
    </row>
    <row r="89" spans="1:9" ht="40.5" x14ac:dyDescent="0.25">
      <c r="A89" s="80"/>
      <c r="B89" s="81"/>
      <c r="C89" s="81"/>
      <c r="D89" s="81"/>
      <c r="E89" s="49"/>
      <c r="F89" s="38" t="s">
        <v>16</v>
      </c>
      <c r="G89" s="21">
        <f>G67</f>
        <v>0</v>
      </c>
      <c r="H89" s="21">
        <f t="shared" ref="H89:I89" si="36">H67</f>
        <v>0</v>
      </c>
      <c r="I89" s="21">
        <f t="shared" si="36"/>
        <v>0</v>
      </c>
    </row>
    <row r="90" spans="1:9" ht="20.25" x14ac:dyDescent="0.25">
      <c r="A90" s="80"/>
      <c r="B90" s="81"/>
      <c r="C90" s="81"/>
      <c r="D90" s="81"/>
      <c r="E90" s="49"/>
      <c r="F90" s="39" t="s">
        <v>17</v>
      </c>
      <c r="G90" s="21">
        <f>G68</f>
        <v>0</v>
      </c>
      <c r="H90" s="21">
        <f t="shared" ref="H90:I90" si="37">H68</f>
        <v>0</v>
      </c>
      <c r="I90" s="21">
        <f t="shared" si="37"/>
        <v>0</v>
      </c>
    </row>
    <row r="91" spans="1:9" ht="20.25" x14ac:dyDescent="0.25">
      <c r="A91" s="80"/>
      <c r="B91" s="81"/>
      <c r="C91" s="81"/>
      <c r="D91" s="81"/>
      <c r="E91" s="77"/>
      <c r="F91" s="33" t="s">
        <v>34</v>
      </c>
      <c r="G91" s="26">
        <f>SUM(G88:G90)</f>
        <v>0</v>
      </c>
      <c r="H91" s="26">
        <f>SUM(H88:H90)</f>
        <v>0</v>
      </c>
      <c r="I91" s="26">
        <f>SUM(I88:I90)</f>
        <v>0</v>
      </c>
    </row>
    <row r="92" spans="1:9" s="19" customFormat="1" ht="18" customHeight="1" x14ac:dyDescent="0.25">
      <c r="A92" s="17"/>
      <c r="B92" s="18"/>
      <c r="C92" s="18"/>
      <c r="D92" s="18"/>
      <c r="E92" s="82" t="s">
        <v>32</v>
      </c>
      <c r="F92" s="82"/>
      <c r="G92" s="27">
        <f>G79+G83+G87+G91</f>
        <v>30031.06652</v>
      </c>
      <c r="H92" s="27">
        <f>H79+H83+H87+H91</f>
        <v>30919.734845999999</v>
      </c>
      <c r="I92" s="27">
        <f>I79+I83+I87+I91</f>
        <v>32465.721588300003</v>
      </c>
    </row>
    <row r="93" spans="1:9" ht="37.5" customHeight="1" x14ac:dyDescent="0.25">
      <c r="A93" s="67" t="s">
        <v>18</v>
      </c>
      <c r="B93" s="68"/>
      <c r="C93" s="68"/>
      <c r="D93" s="68"/>
      <c r="E93" s="64">
        <f>G92+H92+I92</f>
        <v>93416.522954300002</v>
      </c>
      <c r="F93" s="65"/>
      <c r="G93" s="65"/>
      <c r="H93" s="65"/>
      <c r="I93" s="66"/>
    </row>
    <row r="94" spans="1:9" x14ac:dyDescent="0.25">
      <c r="A94" s="1"/>
      <c r="B94" s="1"/>
      <c r="C94" s="1"/>
      <c r="D94" s="1"/>
      <c r="E94" s="1"/>
      <c r="F94" s="40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40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40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40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40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40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40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40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40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40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40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40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40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40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40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40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40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40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40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40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40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40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40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40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40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40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40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40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40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40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40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40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40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40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40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40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40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40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40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40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40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40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40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40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40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40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40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40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40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40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40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40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40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40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40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40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40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40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40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40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40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40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40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40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40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40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40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40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40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40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40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40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40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40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40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40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40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40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40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40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40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40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40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40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40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40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40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40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40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40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40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40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40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40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40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40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40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40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40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40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40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40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40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40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40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40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40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40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40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40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40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40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40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40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40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40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40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40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40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40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40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40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40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40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40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40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40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40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40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40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40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40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40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40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40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40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40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40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40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40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40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40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40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40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40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40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40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40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40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40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40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40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40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40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40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40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40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40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40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40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40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40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40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40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40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40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40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40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40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40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40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40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40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40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40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40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40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40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40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40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40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40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40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40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40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40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40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40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40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40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40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40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40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40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40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40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40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40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40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40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40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40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40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40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40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40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40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40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40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40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40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40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40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40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40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40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40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40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40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40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40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40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40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40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40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40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40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40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40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40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40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40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40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40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40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40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40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40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40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40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40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40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40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40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40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40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40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40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40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40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40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40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40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40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40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40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40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40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40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40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40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40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40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40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40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40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40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40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40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40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40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40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40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40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40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40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40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40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40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40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40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40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40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40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40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40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40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40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40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40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40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40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40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40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40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40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40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40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40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40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40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40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40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40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40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40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40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40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40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40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40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40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40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40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40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40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40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40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40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40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40"/>
      <c r="G414" s="1"/>
      <c r="H414" s="1"/>
      <c r="I414" s="1"/>
    </row>
  </sheetData>
  <mergeCells count="54">
    <mergeCell ref="B23:B28"/>
    <mergeCell ref="A23:A28"/>
    <mergeCell ref="C39:C44"/>
    <mergeCell ref="A30:E32"/>
    <mergeCell ref="A47:E53"/>
    <mergeCell ref="B54:B55"/>
    <mergeCell ref="A54:A55"/>
    <mergeCell ref="C33:C38"/>
    <mergeCell ref="E33:E46"/>
    <mergeCell ref="B33:B46"/>
    <mergeCell ref="E92:F92"/>
    <mergeCell ref="A69:E71"/>
    <mergeCell ref="A57:A68"/>
    <mergeCell ref="E63:E65"/>
    <mergeCell ref="D57:D68"/>
    <mergeCell ref="B57:B68"/>
    <mergeCell ref="E57:E59"/>
    <mergeCell ref="E66:E68"/>
    <mergeCell ref="E60:E62"/>
    <mergeCell ref="E80:E83"/>
    <mergeCell ref="E84:E87"/>
    <mergeCell ref="E88:E91"/>
    <mergeCell ref="E93:I93"/>
    <mergeCell ref="A93:D93"/>
    <mergeCell ref="C66:C68"/>
    <mergeCell ref="E12:E16"/>
    <mergeCell ref="A33:A46"/>
    <mergeCell ref="D24:D25"/>
    <mergeCell ref="A5:A16"/>
    <mergeCell ref="B5:B16"/>
    <mergeCell ref="D12:D16"/>
    <mergeCell ref="D33:D38"/>
    <mergeCell ref="D7:D11"/>
    <mergeCell ref="E7:E11"/>
    <mergeCell ref="E23:E28"/>
    <mergeCell ref="C7:C11"/>
    <mergeCell ref="C12:C16"/>
    <mergeCell ref="C24:C25"/>
    <mergeCell ref="E72:E79"/>
    <mergeCell ref="A2:I2"/>
    <mergeCell ref="H1:I1"/>
    <mergeCell ref="A56:E56"/>
    <mergeCell ref="F3:F4"/>
    <mergeCell ref="G3:I3"/>
    <mergeCell ref="D39:D44"/>
    <mergeCell ref="A3:A4"/>
    <mergeCell ref="B3:B4"/>
    <mergeCell ref="D3:D4"/>
    <mergeCell ref="E3:E4"/>
    <mergeCell ref="C57:C59"/>
    <mergeCell ref="C60:C62"/>
    <mergeCell ref="C63:C65"/>
    <mergeCell ref="A72:D91"/>
    <mergeCell ref="A18:E22"/>
  </mergeCells>
  <pageMargins left="1.2204724409448819" right="0.23622047244094491" top="0.74803149606299213" bottom="0.74803149606299213" header="0.31496062992125984" footer="0.31496062992125984"/>
  <pageSetup paperSize="9" scale="45" orientation="landscape" r:id="rId1"/>
  <rowBreaks count="3" manualBreakCount="3">
    <brk id="22" max="8" man="1"/>
    <brk id="45" max="8" man="1"/>
    <brk id="71" max="8" man="1"/>
  </rowBreaks>
  <colBreaks count="1" manualBreakCount="1">
    <brk id="9" max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2021-11-17T14:57:57Z</cp:lastPrinted>
  <dcterms:created xsi:type="dcterms:W3CDTF">2021-11-11T14:55:08Z</dcterms:created>
  <dcterms:modified xsi:type="dcterms:W3CDTF">2021-11-17T15:05:07Z</dcterms:modified>
</cp:coreProperties>
</file>